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8"/>
  </bookViews>
  <sheets>
    <sheet name="Sheet2" sheetId="2" r:id="rId1"/>
  </sheets>
  <definedNames>
    <definedName name="_xlnm.Print_Titles" localSheetId="0">Sheet2!$2:$2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/>
  <c r="D31"/>
  <c r="B31"/>
  <c r="E36"/>
  <c r="D36"/>
  <c r="B36"/>
  <c r="E35"/>
  <c r="D35"/>
  <c r="B35"/>
  <c r="E37"/>
  <c r="D37"/>
  <c r="B37"/>
  <c r="E29"/>
  <c r="D29"/>
  <c r="B29"/>
  <c r="E34"/>
  <c r="D34"/>
  <c r="B34"/>
  <c r="E32"/>
  <c r="D32"/>
  <c r="B32"/>
  <c r="E33"/>
  <c r="D33"/>
  <c r="B33"/>
  <c r="E30"/>
  <c r="D30"/>
  <c r="B30"/>
  <c r="E24"/>
  <c r="D24"/>
  <c r="B24"/>
  <c r="E27"/>
  <c r="D27"/>
  <c r="B27"/>
  <c r="E22"/>
  <c r="D22"/>
  <c r="B22"/>
  <c r="E23"/>
  <c r="D23"/>
  <c r="B23"/>
  <c r="E26"/>
  <c r="D26"/>
  <c r="B26"/>
  <c r="E25"/>
  <c r="D25"/>
  <c r="B25"/>
  <c r="E20"/>
  <c r="D20"/>
  <c r="B20"/>
  <c r="E21"/>
  <c r="D21"/>
  <c r="B21"/>
  <c r="E18"/>
  <c r="D18"/>
  <c r="B18"/>
  <c r="E15"/>
  <c r="D15"/>
  <c r="B15"/>
  <c r="E14"/>
  <c r="D14"/>
  <c r="B14"/>
  <c r="E16"/>
  <c r="D16"/>
  <c r="B16"/>
  <c r="E13"/>
  <c r="D13"/>
  <c r="B13"/>
  <c r="E12"/>
  <c r="D12"/>
  <c r="B12"/>
  <c r="E17"/>
  <c r="D17"/>
  <c r="B17"/>
  <c r="E7"/>
  <c r="D7"/>
  <c r="B7"/>
  <c r="E5"/>
  <c r="D5"/>
  <c r="B5"/>
  <c r="E4"/>
  <c r="D4"/>
  <c r="B4"/>
  <c r="E10"/>
  <c r="D10"/>
  <c r="B10"/>
  <c r="E9"/>
  <c r="D9"/>
  <c r="B9"/>
  <c r="E3"/>
  <c r="D3"/>
  <c r="B3"/>
  <c r="E8"/>
  <c r="D8"/>
  <c r="B8"/>
  <c r="E6"/>
  <c r="D6"/>
  <c r="B6"/>
</calcChain>
</file>

<file path=xl/sharedStrings.xml><?xml version="1.0" encoding="utf-8"?>
<sst xmlns="http://schemas.openxmlformats.org/spreadsheetml/2006/main" count="78" uniqueCount="16">
  <si>
    <t>序号</t>
  </si>
  <si>
    <t>岗位代码</t>
  </si>
  <si>
    <t>岗位名称</t>
  </si>
  <si>
    <t>姓名</t>
  </si>
  <si>
    <t>准考证号</t>
  </si>
  <si>
    <t>专业课</t>
  </si>
  <si>
    <t>幼儿园教师</t>
  </si>
  <si>
    <t/>
  </si>
  <si>
    <t>幼儿教
育综合
知识</t>
    <phoneticPr fontId="1" type="noConversion"/>
  </si>
  <si>
    <t>专业测试成绩</t>
    <phoneticPr fontId="1" type="noConversion"/>
  </si>
  <si>
    <t>考试总成绩</t>
    <phoneticPr fontId="1" type="noConversion"/>
  </si>
  <si>
    <t>备注</t>
    <phoneticPr fontId="2" type="noConversion"/>
  </si>
  <si>
    <t xml:space="preserve"> </t>
    <phoneticPr fontId="1" type="noConversion"/>
  </si>
  <si>
    <t>2022年度来安县公开招聘编外幼儿园教师入围体检人员名单</t>
    <phoneticPr fontId="1" type="noConversion"/>
  </si>
  <si>
    <t>招聘计划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</si>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</sst>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等线"/>
      <family val="2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topLeftCell="A13" workbookViewId="0">
      <selection activeCell="O3" sqref="O3"/>
    </sheetView>
  </sheetViews>
  <sheetFormatPr defaultColWidth="9" defaultRowHeight="13.8"/>
  <cols>
    <col min="1" max="1" width="3.77734375" style="1" customWidth="1"/>
    <col min="2" max="2" width="8.33203125" style="1" customWidth="1"/>
    <col min="3" max="3" width="10.44140625" style="1" customWidth="1"/>
    <col min="4" max="4" width="7.33203125" style="1" customWidth="1"/>
    <col min="5" max="5" width="12.33203125" style="1" customWidth="1"/>
    <col min="6" max="6" width="5.33203125" style="1" customWidth="1"/>
    <col min="7" max="7" width="6.88671875" style="1" customWidth="1"/>
    <col min="8" max="8" width="5.88671875" style="1" customWidth="1"/>
    <col min="9" max="9" width="7.21875" style="1" customWidth="1"/>
    <col min="10" max="10" width="7.109375" style="1" customWidth="1"/>
    <col min="11" max="11" width="7.44140625" style="2" customWidth="1"/>
    <col min="12" max="12" width="2.88671875" style="1" customWidth="1"/>
    <col min="13" max="16384" width="9" style="1"/>
  </cols>
  <sheetData>
    <row r="1" spans="1:12" ht="40.799999999999997" customHeight="1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54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14</v>
      </c>
      <c r="G2" s="5" t="s">
        <v>8</v>
      </c>
      <c r="H2" s="5" t="s">
        <v>5</v>
      </c>
      <c r="I2" s="5" t="s">
        <v>15</v>
      </c>
      <c r="J2" s="5" t="s">
        <v>9</v>
      </c>
      <c r="K2" s="6" t="s">
        <v>10</v>
      </c>
      <c r="L2" s="5" t="s">
        <v>11</v>
      </c>
    </row>
    <row r="3" spans="1:12" ht="18.600000000000001" customHeight="1">
      <c r="A3" s="7">
        <v>1</v>
      </c>
      <c r="B3" s="7" t="str">
        <f t="shared" ref="B3:B10" si="0">"2022007"</f>
        <v>2022007</v>
      </c>
      <c r="C3" s="7" t="s">
        <v>6</v>
      </c>
      <c r="D3" s="7" t="str">
        <f>"王久月"</f>
        <v>王久月</v>
      </c>
      <c r="E3" s="7" t="str">
        <f>"34112201113"</f>
        <v>34112201113</v>
      </c>
      <c r="F3" s="15">
        <v>8</v>
      </c>
      <c r="G3" s="7">
        <v>83</v>
      </c>
      <c r="H3" s="7">
        <v>78.599999999999994</v>
      </c>
      <c r="I3" s="7">
        <v>80.36</v>
      </c>
      <c r="J3" s="7">
        <v>82.5</v>
      </c>
      <c r="K3" s="8">
        <v>81.644000000000005</v>
      </c>
      <c r="L3" s="7" t="s">
        <v>7</v>
      </c>
    </row>
    <row r="4" spans="1:12" ht="18.600000000000001" customHeight="1">
      <c r="A4" s="7">
        <v>2</v>
      </c>
      <c r="B4" s="7" t="str">
        <f t="shared" si="0"/>
        <v>2022007</v>
      </c>
      <c r="C4" s="7" t="s">
        <v>6</v>
      </c>
      <c r="D4" s="7" t="str">
        <f>"陆文静"</f>
        <v>陆文静</v>
      </c>
      <c r="E4" s="7" t="str">
        <f>"34112201103"</f>
        <v>34112201103</v>
      </c>
      <c r="F4" s="16"/>
      <c r="G4" s="7">
        <v>80</v>
      </c>
      <c r="H4" s="7">
        <v>74.599999999999994</v>
      </c>
      <c r="I4" s="7">
        <v>76.759999999999991</v>
      </c>
      <c r="J4" s="7">
        <v>84</v>
      </c>
      <c r="K4" s="8">
        <v>81.103999999999999</v>
      </c>
      <c r="L4" s="7" t="s">
        <v>7</v>
      </c>
    </row>
    <row r="5" spans="1:12" ht="18.600000000000001" customHeight="1">
      <c r="A5" s="7">
        <v>3</v>
      </c>
      <c r="B5" s="7" t="str">
        <f t="shared" si="0"/>
        <v>2022007</v>
      </c>
      <c r="C5" s="7" t="s">
        <v>6</v>
      </c>
      <c r="D5" s="7" t="str">
        <f>"杨晓文"</f>
        <v>杨晓文</v>
      </c>
      <c r="E5" s="7" t="str">
        <f>"34112201110"</f>
        <v>34112201110</v>
      </c>
      <c r="F5" s="16"/>
      <c r="G5" s="7">
        <v>78.599999999999994</v>
      </c>
      <c r="H5" s="7">
        <v>71.2</v>
      </c>
      <c r="I5" s="7">
        <v>74.16</v>
      </c>
      <c r="J5" s="7">
        <v>83.83</v>
      </c>
      <c r="K5" s="8">
        <v>79.961999999999989</v>
      </c>
      <c r="L5" s="7" t="s">
        <v>7</v>
      </c>
    </row>
    <row r="6" spans="1:12" ht="18.600000000000001" customHeight="1">
      <c r="A6" s="7">
        <v>4</v>
      </c>
      <c r="B6" s="7" t="str">
        <f t="shared" si="0"/>
        <v>2022007</v>
      </c>
      <c r="C6" s="7" t="s">
        <v>6</v>
      </c>
      <c r="D6" s="7" t="str">
        <f>"王荣"</f>
        <v>王荣</v>
      </c>
      <c r="E6" s="7" t="str">
        <f>"34112201106"</f>
        <v>34112201106</v>
      </c>
      <c r="F6" s="16"/>
      <c r="G6" s="7">
        <v>87.4</v>
      </c>
      <c r="H6" s="7">
        <v>79.8</v>
      </c>
      <c r="I6" s="7">
        <v>82.84</v>
      </c>
      <c r="J6" s="7">
        <v>77.67</v>
      </c>
      <c r="K6" s="8">
        <v>79.738</v>
      </c>
      <c r="L6" s="7" t="s">
        <v>7</v>
      </c>
    </row>
    <row r="7" spans="1:12" ht="18.600000000000001" customHeight="1">
      <c r="A7" s="7">
        <v>5</v>
      </c>
      <c r="B7" s="7" t="str">
        <f t="shared" si="0"/>
        <v>2022007</v>
      </c>
      <c r="C7" s="7" t="s">
        <v>6</v>
      </c>
      <c r="D7" s="7" t="str">
        <f>"郝敏"</f>
        <v>郝敏</v>
      </c>
      <c r="E7" s="7" t="str">
        <f>"34112201107"</f>
        <v>34112201107</v>
      </c>
      <c r="F7" s="16"/>
      <c r="G7" s="7">
        <v>70.400000000000006</v>
      </c>
      <c r="H7" s="7">
        <v>69.2</v>
      </c>
      <c r="I7" s="7">
        <v>69.680000000000007</v>
      </c>
      <c r="J7" s="7">
        <v>84.17</v>
      </c>
      <c r="K7" s="8">
        <v>78.374000000000009</v>
      </c>
      <c r="L7" s="7" t="s">
        <v>7</v>
      </c>
    </row>
    <row r="8" spans="1:12" ht="18.600000000000001" customHeight="1">
      <c r="A8" s="7">
        <v>6</v>
      </c>
      <c r="B8" s="7" t="str">
        <f t="shared" si="0"/>
        <v>2022007</v>
      </c>
      <c r="C8" s="7" t="s">
        <v>6</v>
      </c>
      <c r="D8" s="7" t="str">
        <f>"庞家慧"</f>
        <v>庞家慧</v>
      </c>
      <c r="E8" s="7" t="str">
        <f>"34112201123"</f>
        <v>34112201123</v>
      </c>
      <c r="F8" s="16"/>
      <c r="G8" s="7">
        <v>87.8</v>
      </c>
      <c r="H8" s="7">
        <v>79.2</v>
      </c>
      <c r="I8" s="7">
        <v>82.64</v>
      </c>
      <c r="J8" s="7">
        <v>74.67</v>
      </c>
      <c r="K8" s="8">
        <v>77.858000000000004</v>
      </c>
      <c r="L8" s="7" t="s">
        <v>7</v>
      </c>
    </row>
    <row r="9" spans="1:12" ht="18.600000000000001" customHeight="1">
      <c r="A9" s="7">
        <v>7</v>
      </c>
      <c r="B9" s="7" t="str">
        <f t="shared" si="0"/>
        <v>2022007</v>
      </c>
      <c r="C9" s="7" t="s">
        <v>6</v>
      </c>
      <c r="D9" s="7" t="str">
        <f>"安冉"</f>
        <v>安冉</v>
      </c>
      <c r="E9" s="7" t="str">
        <f>"34112201108"</f>
        <v>34112201108</v>
      </c>
      <c r="F9" s="16"/>
      <c r="G9" s="7">
        <v>82</v>
      </c>
      <c r="H9" s="7">
        <v>77.400000000000006</v>
      </c>
      <c r="I9" s="7">
        <v>79.240000000000009</v>
      </c>
      <c r="J9" s="7">
        <v>75.67</v>
      </c>
      <c r="K9" s="8">
        <v>77.098000000000013</v>
      </c>
      <c r="L9" s="7" t="s">
        <v>7</v>
      </c>
    </row>
    <row r="10" spans="1:12" ht="18.600000000000001" customHeight="1">
      <c r="A10" s="7">
        <v>8</v>
      </c>
      <c r="B10" s="7" t="str">
        <f t="shared" si="0"/>
        <v>2022007</v>
      </c>
      <c r="C10" s="7" t="s">
        <v>6</v>
      </c>
      <c r="D10" s="7" t="str">
        <f>"沈绍绮"</f>
        <v>沈绍绮</v>
      </c>
      <c r="E10" s="7" t="str">
        <f>"34112201118"</f>
        <v>34112201118</v>
      </c>
      <c r="F10" s="17"/>
      <c r="G10" s="7">
        <v>85</v>
      </c>
      <c r="H10" s="7">
        <v>72.599999999999994</v>
      </c>
      <c r="I10" s="7">
        <v>77.56</v>
      </c>
      <c r="J10" s="7">
        <v>75.33</v>
      </c>
      <c r="K10" s="8">
        <v>76.222000000000008</v>
      </c>
      <c r="L10" s="7" t="s">
        <v>7</v>
      </c>
    </row>
    <row r="11" spans="1:12" ht="18.60000000000000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7"/>
    </row>
    <row r="12" spans="1:12" ht="18.600000000000001" customHeight="1">
      <c r="A12" s="7">
        <v>1</v>
      </c>
      <c r="B12" s="7" t="str">
        <f t="shared" ref="B12:B18" si="1">"2022008"</f>
        <v>2022008</v>
      </c>
      <c r="C12" s="7" t="s">
        <v>6</v>
      </c>
      <c r="D12" s="7" t="str">
        <f>"董学茜"</f>
        <v>董学茜</v>
      </c>
      <c r="E12" s="7" t="str">
        <f>"34112201128"</f>
        <v>34112201128</v>
      </c>
      <c r="F12" s="15">
        <v>7</v>
      </c>
      <c r="G12" s="7">
        <v>85.8</v>
      </c>
      <c r="H12" s="7">
        <v>82</v>
      </c>
      <c r="I12" s="7">
        <v>83.52</v>
      </c>
      <c r="J12" s="7">
        <v>87.33</v>
      </c>
      <c r="K12" s="8">
        <v>85.805999999999997</v>
      </c>
      <c r="L12" s="7" t="s">
        <v>7</v>
      </c>
    </row>
    <row r="13" spans="1:12" ht="18.600000000000001" customHeight="1">
      <c r="A13" s="7">
        <v>2</v>
      </c>
      <c r="B13" s="7" t="str">
        <f t="shared" si="1"/>
        <v>2022008</v>
      </c>
      <c r="C13" s="7" t="s">
        <v>6</v>
      </c>
      <c r="D13" s="7" t="str">
        <f>"胡晓芸"</f>
        <v>胡晓芸</v>
      </c>
      <c r="E13" s="7" t="str">
        <f>"34112201129"</f>
        <v>34112201129</v>
      </c>
      <c r="F13" s="16"/>
      <c r="G13" s="7">
        <v>91</v>
      </c>
      <c r="H13" s="7">
        <v>78</v>
      </c>
      <c r="I13" s="7">
        <v>83.199999999999989</v>
      </c>
      <c r="J13" s="7">
        <v>85.67</v>
      </c>
      <c r="K13" s="8">
        <v>84.681999999999988</v>
      </c>
      <c r="L13" s="7" t="s">
        <v>7</v>
      </c>
    </row>
    <row r="14" spans="1:12" ht="18.600000000000001" customHeight="1">
      <c r="A14" s="7">
        <v>3</v>
      </c>
      <c r="B14" s="7" t="str">
        <f t="shared" si="1"/>
        <v>2022008</v>
      </c>
      <c r="C14" s="7" t="s">
        <v>6</v>
      </c>
      <c r="D14" s="7" t="str">
        <f>"任笑笑"</f>
        <v>任笑笑</v>
      </c>
      <c r="E14" s="7" t="str">
        <f>"34112201210"</f>
        <v>34112201210</v>
      </c>
      <c r="F14" s="16"/>
      <c r="G14" s="7">
        <v>76.599999999999994</v>
      </c>
      <c r="H14" s="7">
        <v>81.599999999999994</v>
      </c>
      <c r="I14" s="7">
        <v>79.599999999999994</v>
      </c>
      <c r="J14" s="7">
        <v>79.67</v>
      </c>
      <c r="K14" s="8">
        <v>79.641999999999996</v>
      </c>
      <c r="L14" s="7" t="s">
        <v>7</v>
      </c>
    </row>
    <row r="15" spans="1:12" ht="18.600000000000001" customHeight="1">
      <c r="A15" s="7">
        <v>4</v>
      </c>
      <c r="B15" s="7" t="str">
        <f t="shared" si="1"/>
        <v>2022008</v>
      </c>
      <c r="C15" s="7" t="s">
        <v>6</v>
      </c>
      <c r="D15" s="7" t="str">
        <f>"戴心语"</f>
        <v>戴心语</v>
      </c>
      <c r="E15" s="7" t="str">
        <f>"34112201204"</f>
        <v>34112201204</v>
      </c>
      <c r="F15" s="16"/>
      <c r="G15" s="7">
        <v>82.6</v>
      </c>
      <c r="H15" s="7">
        <v>67.2</v>
      </c>
      <c r="I15" s="7">
        <v>73.36</v>
      </c>
      <c r="J15" s="7">
        <v>82</v>
      </c>
      <c r="K15" s="8">
        <v>78.543999999999997</v>
      </c>
      <c r="L15" s="7" t="s">
        <v>7</v>
      </c>
    </row>
    <row r="16" spans="1:12" ht="18.600000000000001" customHeight="1">
      <c r="A16" s="7">
        <v>5</v>
      </c>
      <c r="B16" s="7" t="str">
        <f t="shared" si="1"/>
        <v>2022008</v>
      </c>
      <c r="C16" s="7" t="s">
        <v>6</v>
      </c>
      <c r="D16" s="7" t="str">
        <f>"张道兵"</f>
        <v>张道兵</v>
      </c>
      <c r="E16" s="7" t="str">
        <f>"34112201125"</f>
        <v>34112201125</v>
      </c>
      <c r="F16" s="16"/>
      <c r="G16" s="7">
        <v>87</v>
      </c>
      <c r="H16" s="7">
        <v>78</v>
      </c>
      <c r="I16" s="7">
        <v>81.599999999999994</v>
      </c>
      <c r="J16" s="7">
        <v>76.33</v>
      </c>
      <c r="K16" s="8">
        <v>78.437999999999988</v>
      </c>
      <c r="L16" s="7" t="s">
        <v>7</v>
      </c>
    </row>
    <row r="17" spans="1:12" ht="18.600000000000001" customHeight="1">
      <c r="A17" s="7">
        <v>6</v>
      </c>
      <c r="B17" s="7" t="str">
        <f t="shared" si="1"/>
        <v>2022008</v>
      </c>
      <c r="C17" s="7" t="s">
        <v>6</v>
      </c>
      <c r="D17" s="7" t="str">
        <f>"刘家梅"</f>
        <v>刘家梅</v>
      </c>
      <c r="E17" s="7" t="str">
        <f>"34112201215"</f>
        <v>34112201215</v>
      </c>
      <c r="F17" s="16"/>
      <c r="G17" s="7">
        <v>92.8</v>
      </c>
      <c r="H17" s="7">
        <v>80.2</v>
      </c>
      <c r="I17" s="7">
        <v>85.24</v>
      </c>
      <c r="J17" s="7">
        <v>71.83</v>
      </c>
      <c r="K17" s="8">
        <v>77.193999999999988</v>
      </c>
      <c r="L17" s="7" t="s">
        <v>7</v>
      </c>
    </row>
    <row r="18" spans="1:12" ht="18.600000000000001" customHeight="1">
      <c r="A18" s="7">
        <v>7</v>
      </c>
      <c r="B18" s="7" t="str">
        <f t="shared" si="1"/>
        <v>2022008</v>
      </c>
      <c r="C18" s="7" t="s">
        <v>6</v>
      </c>
      <c r="D18" s="7" t="str">
        <f>"宋书倩"</f>
        <v>宋书倩</v>
      </c>
      <c r="E18" s="7" t="str">
        <f>"34112201207"</f>
        <v>34112201207</v>
      </c>
      <c r="F18" s="17"/>
      <c r="G18" s="7">
        <v>75.400000000000006</v>
      </c>
      <c r="H18" s="7">
        <v>71.8</v>
      </c>
      <c r="I18" s="7">
        <v>73.240000000000009</v>
      </c>
      <c r="J18" s="7">
        <v>79.33</v>
      </c>
      <c r="K18" s="8">
        <v>76.894000000000005</v>
      </c>
      <c r="L18" s="7" t="s">
        <v>7</v>
      </c>
    </row>
    <row r="19" spans="1:12" ht="18.60000000000000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8"/>
      <c r="L19" s="7"/>
    </row>
    <row r="20" spans="1:12" ht="18.600000000000001" customHeight="1">
      <c r="A20" s="7">
        <v>1</v>
      </c>
      <c r="B20" s="7" t="str">
        <f t="shared" ref="B20:B27" si="2">"2022009"</f>
        <v>2022009</v>
      </c>
      <c r="C20" s="7" t="s">
        <v>6</v>
      </c>
      <c r="D20" s="7" t="str">
        <f>"戴馨"</f>
        <v>戴馨</v>
      </c>
      <c r="E20" s="7" t="str">
        <f>"34112201305"</f>
        <v>34112201305</v>
      </c>
      <c r="F20" s="15">
        <v>8</v>
      </c>
      <c r="G20" s="7">
        <v>88</v>
      </c>
      <c r="H20" s="7">
        <v>78</v>
      </c>
      <c r="I20" s="7">
        <v>82</v>
      </c>
      <c r="J20" s="7">
        <v>81</v>
      </c>
      <c r="K20" s="8">
        <v>81.400000000000006</v>
      </c>
      <c r="L20" s="7" t="s">
        <v>7</v>
      </c>
    </row>
    <row r="21" spans="1:12" ht="18.600000000000001" customHeight="1">
      <c r="A21" s="7">
        <v>2</v>
      </c>
      <c r="B21" s="7" t="str">
        <f t="shared" si="2"/>
        <v>2022009</v>
      </c>
      <c r="C21" s="7" t="s">
        <v>6</v>
      </c>
      <c r="D21" s="7" t="str">
        <f>"王雨"</f>
        <v>王雨</v>
      </c>
      <c r="E21" s="7" t="str">
        <f>"34112201223"</f>
        <v>34112201223</v>
      </c>
      <c r="F21" s="16"/>
      <c r="G21" s="7">
        <v>87.8</v>
      </c>
      <c r="H21" s="7">
        <v>86</v>
      </c>
      <c r="I21" s="7">
        <v>86.72</v>
      </c>
      <c r="J21" s="7">
        <v>75.33</v>
      </c>
      <c r="K21" s="8">
        <v>79.885999999999996</v>
      </c>
      <c r="L21" s="7" t="s">
        <v>7</v>
      </c>
    </row>
    <row r="22" spans="1:12" ht="18.600000000000001" customHeight="1">
      <c r="A22" s="7">
        <v>3</v>
      </c>
      <c r="B22" s="7" t="str">
        <f t="shared" si="2"/>
        <v>2022009</v>
      </c>
      <c r="C22" s="7" t="s">
        <v>6</v>
      </c>
      <c r="D22" s="7" t="str">
        <f>"王利帆"</f>
        <v>王利帆</v>
      </c>
      <c r="E22" s="7" t="str">
        <f>"34112201226"</f>
        <v>34112201226</v>
      </c>
      <c r="F22" s="16"/>
      <c r="G22" s="7">
        <v>73.400000000000006</v>
      </c>
      <c r="H22" s="7">
        <v>81</v>
      </c>
      <c r="I22" s="7">
        <v>77.960000000000008</v>
      </c>
      <c r="J22" s="7">
        <v>80</v>
      </c>
      <c r="K22" s="8">
        <v>79.183999999999997</v>
      </c>
      <c r="L22" s="7" t="s">
        <v>7</v>
      </c>
    </row>
    <row r="23" spans="1:12" ht="18.600000000000001" customHeight="1">
      <c r="A23" s="7">
        <v>4</v>
      </c>
      <c r="B23" s="7" t="str">
        <f t="shared" si="2"/>
        <v>2022009</v>
      </c>
      <c r="C23" s="7" t="s">
        <v>6</v>
      </c>
      <c r="D23" s="7" t="str">
        <f>"朱洁"</f>
        <v>朱洁</v>
      </c>
      <c r="E23" s="7" t="str">
        <f>"34112201224"</f>
        <v>34112201224</v>
      </c>
      <c r="F23" s="16"/>
      <c r="G23" s="7">
        <v>84.2</v>
      </c>
      <c r="H23" s="7">
        <v>74.400000000000006</v>
      </c>
      <c r="I23" s="7">
        <v>78.319999999999993</v>
      </c>
      <c r="J23" s="7">
        <v>79</v>
      </c>
      <c r="K23" s="8">
        <v>78.727999999999994</v>
      </c>
      <c r="L23" s="7" t="s">
        <v>7</v>
      </c>
    </row>
    <row r="24" spans="1:12" ht="18.600000000000001" customHeight="1">
      <c r="A24" s="7">
        <v>5</v>
      </c>
      <c r="B24" s="7" t="str">
        <f t="shared" si="2"/>
        <v>2022009</v>
      </c>
      <c r="C24" s="7" t="s">
        <v>6</v>
      </c>
      <c r="D24" s="7" t="str">
        <f>"丁海云"</f>
        <v>丁海云</v>
      </c>
      <c r="E24" s="7" t="str">
        <f>"34112201312"</f>
        <v>34112201312</v>
      </c>
      <c r="F24" s="16"/>
      <c r="G24" s="7">
        <v>77.2</v>
      </c>
      <c r="H24" s="7">
        <v>66.2</v>
      </c>
      <c r="I24" s="7">
        <v>70.599999999999994</v>
      </c>
      <c r="J24" s="7">
        <v>82.33</v>
      </c>
      <c r="K24" s="8">
        <v>77.637999999999991</v>
      </c>
      <c r="L24" s="7" t="s">
        <v>7</v>
      </c>
    </row>
    <row r="25" spans="1:12" ht="18.600000000000001" customHeight="1">
      <c r="A25" s="7">
        <v>6</v>
      </c>
      <c r="B25" s="7" t="str">
        <f t="shared" si="2"/>
        <v>2022009</v>
      </c>
      <c r="C25" s="7" t="s">
        <v>6</v>
      </c>
      <c r="D25" s="7" t="str">
        <f>"陈佳"</f>
        <v>陈佳</v>
      </c>
      <c r="E25" s="7" t="str">
        <f>"34112201221"</f>
        <v>34112201221</v>
      </c>
      <c r="F25" s="16"/>
      <c r="G25" s="7">
        <v>90.2</v>
      </c>
      <c r="H25" s="7">
        <v>74.2</v>
      </c>
      <c r="I25" s="7">
        <v>80.600000000000009</v>
      </c>
      <c r="J25" s="7">
        <v>74.17</v>
      </c>
      <c r="K25" s="8">
        <v>76.742000000000004</v>
      </c>
      <c r="L25" s="7" t="s">
        <v>7</v>
      </c>
    </row>
    <row r="26" spans="1:12" ht="18.600000000000001" customHeight="1">
      <c r="A26" s="7">
        <v>7</v>
      </c>
      <c r="B26" s="7" t="str">
        <f t="shared" si="2"/>
        <v>2022009</v>
      </c>
      <c r="C26" s="7" t="s">
        <v>6</v>
      </c>
      <c r="D26" s="7" t="str">
        <f>"冯立欣"</f>
        <v>冯立欣</v>
      </c>
      <c r="E26" s="7" t="str">
        <f>"34112201303"</f>
        <v>34112201303</v>
      </c>
      <c r="F26" s="16"/>
      <c r="G26" s="7">
        <v>84.6</v>
      </c>
      <c r="H26" s="7">
        <v>74.400000000000006</v>
      </c>
      <c r="I26" s="7">
        <v>78.47999999999999</v>
      </c>
      <c r="J26" s="7">
        <v>74.33</v>
      </c>
      <c r="K26" s="8">
        <v>75.989999999999995</v>
      </c>
      <c r="L26" s="7" t="s">
        <v>7</v>
      </c>
    </row>
    <row r="27" spans="1:12" ht="18.600000000000001" customHeight="1">
      <c r="A27" s="7">
        <v>8</v>
      </c>
      <c r="B27" s="7" t="str">
        <f t="shared" si="2"/>
        <v>2022009</v>
      </c>
      <c r="C27" s="7" t="s">
        <v>6</v>
      </c>
      <c r="D27" s="7" t="str">
        <f>"王宝玉"</f>
        <v>王宝玉</v>
      </c>
      <c r="E27" s="7" t="str">
        <f>"34112201309"</f>
        <v>34112201309</v>
      </c>
      <c r="F27" s="17"/>
      <c r="G27" s="7">
        <v>88.2</v>
      </c>
      <c r="H27" s="7">
        <v>68.599999999999994</v>
      </c>
      <c r="I27" s="7">
        <v>76.44</v>
      </c>
      <c r="J27" s="7">
        <v>74</v>
      </c>
      <c r="K27" s="8">
        <v>74.975999999999999</v>
      </c>
      <c r="L27" s="7" t="s">
        <v>7</v>
      </c>
    </row>
    <row r="28" spans="1:12" ht="18.600000000000001" customHeight="1">
      <c r="A28" s="7"/>
      <c r="B28" s="7"/>
      <c r="C28" s="7"/>
      <c r="D28" s="7"/>
      <c r="E28" s="7"/>
      <c r="F28" s="7"/>
      <c r="G28" s="7"/>
      <c r="H28" s="7"/>
      <c r="I28" s="7"/>
      <c r="J28" s="9"/>
      <c r="K28" s="10"/>
      <c r="L28" s="7"/>
    </row>
    <row r="29" spans="1:12" ht="18.600000000000001" customHeight="1">
      <c r="A29" s="7">
        <v>1</v>
      </c>
      <c r="B29" s="7" t="str">
        <f t="shared" ref="B29:B37" si="3">"2022010"</f>
        <v>2022010</v>
      </c>
      <c r="C29" s="7" t="s">
        <v>6</v>
      </c>
      <c r="D29" s="7" t="str">
        <f>"严淑芬"</f>
        <v>严淑芬</v>
      </c>
      <c r="E29" s="7" t="str">
        <f>"34112201407"</f>
        <v>34112201407</v>
      </c>
      <c r="F29" s="15">
        <v>9</v>
      </c>
      <c r="G29" s="7">
        <v>89.8</v>
      </c>
      <c r="H29" s="7">
        <v>71.2</v>
      </c>
      <c r="I29" s="7">
        <v>78.64</v>
      </c>
      <c r="J29" s="7">
        <v>80.67</v>
      </c>
      <c r="K29" s="8">
        <v>79.858000000000004</v>
      </c>
      <c r="L29" s="7" t="s">
        <v>7</v>
      </c>
    </row>
    <row r="30" spans="1:12" ht="18.600000000000001" customHeight="1">
      <c r="A30" s="7">
        <v>2</v>
      </c>
      <c r="B30" s="7" t="str">
        <f t="shared" si="3"/>
        <v>2022010</v>
      </c>
      <c r="C30" s="7" t="s">
        <v>6</v>
      </c>
      <c r="D30" s="7" t="str">
        <f>"周香玉"</f>
        <v>周香玉</v>
      </c>
      <c r="E30" s="7" t="str">
        <f>"34112201405"</f>
        <v>34112201405</v>
      </c>
      <c r="F30" s="16"/>
      <c r="G30" s="7">
        <v>90.6</v>
      </c>
      <c r="H30" s="7">
        <v>78.2</v>
      </c>
      <c r="I30" s="7">
        <v>83.16</v>
      </c>
      <c r="J30" s="7">
        <v>75</v>
      </c>
      <c r="K30" s="8">
        <v>78.26400000000001</v>
      </c>
      <c r="L30" s="7" t="s">
        <v>7</v>
      </c>
    </row>
    <row r="31" spans="1:12" ht="18.600000000000001" customHeight="1">
      <c r="A31" s="7">
        <v>3</v>
      </c>
      <c r="B31" s="7" t="str">
        <f t="shared" si="3"/>
        <v>2022010</v>
      </c>
      <c r="C31" s="7" t="s">
        <v>6</v>
      </c>
      <c r="D31" s="7" t="str">
        <f>"潘明慧"</f>
        <v>潘明慧</v>
      </c>
      <c r="E31" s="7" t="str">
        <f>"34112201328"</f>
        <v>34112201328</v>
      </c>
      <c r="F31" s="16"/>
      <c r="G31" s="7">
        <v>82.6</v>
      </c>
      <c r="H31" s="7">
        <v>72.2</v>
      </c>
      <c r="I31" s="7">
        <v>76.36</v>
      </c>
      <c r="J31" s="7">
        <v>77</v>
      </c>
      <c r="K31" s="8">
        <v>76.744</v>
      </c>
      <c r="L31" s="7" t="s">
        <v>7</v>
      </c>
    </row>
    <row r="32" spans="1:12" ht="18.600000000000001" customHeight="1">
      <c r="A32" s="7">
        <v>4</v>
      </c>
      <c r="B32" s="7" t="str">
        <f t="shared" si="3"/>
        <v>2022010</v>
      </c>
      <c r="C32" s="7" t="s">
        <v>6</v>
      </c>
      <c r="D32" s="7" t="str">
        <f>"吴徐颖"</f>
        <v>吴徐颖</v>
      </c>
      <c r="E32" s="7" t="str">
        <f>"34112201410"</f>
        <v>34112201410</v>
      </c>
      <c r="F32" s="16"/>
      <c r="G32" s="7">
        <v>79.599999999999994</v>
      </c>
      <c r="H32" s="7">
        <v>81.400000000000006</v>
      </c>
      <c r="I32" s="7">
        <v>80.680000000000007</v>
      </c>
      <c r="J32" s="7">
        <v>74</v>
      </c>
      <c r="K32" s="8">
        <v>76.671999999999997</v>
      </c>
      <c r="L32" s="7" t="s">
        <v>7</v>
      </c>
    </row>
    <row r="33" spans="1:15" ht="18.600000000000001" customHeight="1">
      <c r="A33" s="7">
        <v>5</v>
      </c>
      <c r="B33" s="7" t="str">
        <f t="shared" si="3"/>
        <v>2022010</v>
      </c>
      <c r="C33" s="7" t="s">
        <v>6</v>
      </c>
      <c r="D33" s="7" t="str">
        <f>"田恬"</f>
        <v>田恬</v>
      </c>
      <c r="E33" s="7" t="str">
        <f>"34112201315"</f>
        <v>34112201315</v>
      </c>
      <c r="F33" s="16"/>
      <c r="G33" s="7">
        <v>87.2</v>
      </c>
      <c r="H33" s="7">
        <v>78.8</v>
      </c>
      <c r="I33" s="7">
        <v>82.16</v>
      </c>
      <c r="J33" s="7">
        <v>72.83</v>
      </c>
      <c r="K33" s="8">
        <v>76.561999999999998</v>
      </c>
      <c r="L33" s="7" t="s">
        <v>7</v>
      </c>
    </row>
    <row r="34" spans="1:15" ht="18.600000000000001" customHeight="1">
      <c r="A34" s="7">
        <v>6</v>
      </c>
      <c r="B34" s="7" t="str">
        <f t="shared" si="3"/>
        <v>2022010</v>
      </c>
      <c r="C34" s="7" t="s">
        <v>6</v>
      </c>
      <c r="D34" s="7" t="str">
        <f>"周心悦"</f>
        <v>周心悦</v>
      </c>
      <c r="E34" s="7" t="str">
        <f>"34112201320"</f>
        <v>34112201320</v>
      </c>
      <c r="F34" s="16"/>
      <c r="G34" s="7">
        <v>80.2</v>
      </c>
      <c r="H34" s="7">
        <v>79.8</v>
      </c>
      <c r="I34" s="7">
        <v>79.960000000000008</v>
      </c>
      <c r="J34" s="7">
        <v>74.17</v>
      </c>
      <c r="K34" s="8">
        <v>76.486000000000004</v>
      </c>
      <c r="L34" s="7" t="s">
        <v>7</v>
      </c>
    </row>
    <row r="35" spans="1:15" ht="18.600000000000001" customHeight="1">
      <c r="A35" s="7">
        <v>7</v>
      </c>
      <c r="B35" s="7" t="str">
        <f t="shared" si="3"/>
        <v>2022010</v>
      </c>
      <c r="C35" s="7" t="s">
        <v>6</v>
      </c>
      <c r="D35" s="7" t="str">
        <f>"潘明艳"</f>
        <v>潘明艳</v>
      </c>
      <c r="E35" s="7" t="str">
        <f>"34112201401"</f>
        <v>34112201401</v>
      </c>
      <c r="F35" s="16"/>
      <c r="G35" s="7">
        <v>88</v>
      </c>
      <c r="H35" s="7">
        <v>69.8</v>
      </c>
      <c r="I35" s="7">
        <v>77.08</v>
      </c>
      <c r="J35" s="7">
        <v>72.83</v>
      </c>
      <c r="K35" s="8">
        <v>74.53</v>
      </c>
      <c r="L35" s="7" t="s">
        <v>7</v>
      </c>
    </row>
    <row r="36" spans="1:15" ht="18.600000000000001" customHeight="1">
      <c r="A36" s="7">
        <v>8</v>
      </c>
      <c r="B36" s="7" t="str">
        <f t="shared" si="3"/>
        <v>2022010</v>
      </c>
      <c r="C36" s="7" t="s">
        <v>6</v>
      </c>
      <c r="D36" s="7" t="str">
        <f>"管云红"</f>
        <v>管云红</v>
      </c>
      <c r="E36" s="7" t="str">
        <f>"34112201330"</f>
        <v>34112201330</v>
      </c>
      <c r="F36" s="16"/>
      <c r="G36" s="7">
        <v>77.400000000000006</v>
      </c>
      <c r="H36" s="7">
        <v>75.8</v>
      </c>
      <c r="I36" s="7">
        <v>76.44</v>
      </c>
      <c r="J36" s="7">
        <v>72.67</v>
      </c>
      <c r="K36" s="8">
        <v>74.177999999999997</v>
      </c>
      <c r="L36" s="7" t="s">
        <v>7</v>
      </c>
    </row>
    <row r="37" spans="1:15" ht="18.600000000000001" customHeight="1">
      <c r="A37" s="7">
        <v>9</v>
      </c>
      <c r="B37" s="7" t="str">
        <f t="shared" si="3"/>
        <v>2022010</v>
      </c>
      <c r="C37" s="7" t="s">
        <v>6</v>
      </c>
      <c r="D37" s="7" t="str">
        <f>"唐珊"</f>
        <v>唐珊</v>
      </c>
      <c r="E37" s="7" t="str">
        <f>"34112201406"</f>
        <v>34112201406</v>
      </c>
      <c r="F37" s="17"/>
      <c r="G37" s="7">
        <v>78.2</v>
      </c>
      <c r="H37" s="7">
        <v>77.400000000000006</v>
      </c>
      <c r="I37" s="7">
        <v>77.72</v>
      </c>
      <c r="J37" s="7">
        <v>71.33</v>
      </c>
      <c r="K37" s="8">
        <v>73.885999999999996</v>
      </c>
      <c r="L37" s="7" t="s">
        <v>7</v>
      </c>
    </row>
    <row r="38" spans="1:15">
      <c r="O38" s="1" t="s">
        <v>12</v>
      </c>
    </row>
    <row r="39" spans="1:15" ht="15.6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5" ht="15.6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3"/>
      <c r="L40" s="11"/>
    </row>
    <row r="41" spans="1:15" ht="15.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</sheetData>
  <sortState ref="A50:L65">
    <sortCondition descending="1" ref="K50:K65"/>
  </sortState>
  <mergeCells count="7">
    <mergeCell ref="A1:L1"/>
    <mergeCell ref="A39:L39"/>
    <mergeCell ref="A41:L41"/>
    <mergeCell ref="F3:F10"/>
    <mergeCell ref="F12:F18"/>
    <mergeCell ref="F20:F27"/>
    <mergeCell ref="F29:F3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2022-08-22T08:05:03Z</dcterms:modified>
</cp:coreProperties>
</file>