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125" windowHeight="12540"/>
  </bookViews>
  <sheets>
    <sheet name="专业测试及考试最终成绩" sheetId="1" r:id="rId1"/>
  </sheets>
  <definedNames>
    <definedName name="_xlnm.Print_Titles" localSheetId="0">专业测试及考试最终成绩!$3:$3</definedName>
  </definedNames>
  <calcPr calcId="144525"/>
</workbook>
</file>

<file path=xl/calcChain.xml><?xml version="1.0" encoding="utf-8"?>
<calcChain xmlns="http://schemas.openxmlformats.org/spreadsheetml/2006/main">
  <c r="C246" i="1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</calcChain>
</file>

<file path=xl/sharedStrings.xml><?xml version="1.0" encoding="utf-8"?>
<sst xmlns="http://schemas.openxmlformats.org/spreadsheetml/2006/main" count="25" uniqueCount="11">
  <si>
    <t>附件：</t>
  </si>
  <si>
    <t>2023年度来安县事业单位公开招聘工作人员专业测试及考试最终成绩</t>
  </si>
  <si>
    <t>序号</t>
  </si>
  <si>
    <t>岗位代码</t>
  </si>
  <si>
    <t>准考证号</t>
  </si>
  <si>
    <t>《职业能力倾向测验》成绩</t>
  </si>
  <si>
    <t>《综合应用能力》成绩</t>
  </si>
  <si>
    <t>笔试成绩</t>
  </si>
  <si>
    <t>专业测试成绩</t>
  </si>
  <si>
    <t>考试最终成绩</t>
  </si>
  <si>
    <t>缺考</t>
  </si>
</sst>
</file>

<file path=xl/styles.xml><?xml version="1.0" encoding="utf-8"?>
<styleSheet xmlns="http://schemas.openxmlformats.org/spreadsheetml/2006/main">
  <numFmts count="1">
    <numFmt numFmtId="178" formatCode="0.00_ "/>
  </numFmts>
  <fonts count="4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10"/>
      <name val="Arial"/>
      <family val="2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8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</cellXfs>
  <cellStyles count="4">
    <cellStyle name="常规" xfId="0" builtinId="0"/>
    <cellStyle name="常规 2" xfId="3"/>
    <cellStyle name="常规 3" xfId="2"/>
    <cellStyle name="常规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6"/>
  <sheetViews>
    <sheetView tabSelected="1" workbookViewId="0">
      <selection sqref="A1:B1"/>
    </sheetView>
  </sheetViews>
  <sheetFormatPr defaultColWidth="9" defaultRowHeight="13.5"/>
  <cols>
    <col min="1" max="1" width="4.875" style="1" customWidth="1"/>
    <col min="2" max="2" width="11.625" style="1" customWidth="1"/>
    <col min="3" max="3" width="13.875" style="1" customWidth="1"/>
    <col min="4" max="5" width="13.5" style="1" customWidth="1"/>
    <col min="6" max="6" width="10.125" style="2" customWidth="1"/>
    <col min="7" max="7" width="8.625" style="1" customWidth="1"/>
    <col min="8" max="8" width="8.75" style="1" customWidth="1"/>
    <col min="9" max="16384" width="9" style="1"/>
  </cols>
  <sheetData>
    <row r="1" spans="1:8" ht="18" customHeight="1">
      <c r="A1" s="7" t="s">
        <v>0</v>
      </c>
      <c r="B1" s="7"/>
    </row>
    <row r="2" spans="1:8" ht="33" customHeight="1">
      <c r="A2" s="8" t="s">
        <v>1</v>
      </c>
      <c r="B2" s="8"/>
      <c r="C2" s="8"/>
      <c r="D2" s="8"/>
      <c r="E2" s="8"/>
      <c r="F2" s="8"/>
      <c r="G2" s="8"/>
      <c r="H2" s="8"/>
    </row>
    <row r="3" spans="1:8" ht="32.1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3" t="s">
        <v>8</v>
      </c>
      <c r="H3" s="3" t="s">
        <v>9</v>
      </c>
    </row>
    <row r="4" spans="1:8" ht="20.100000000000001" customHeight="1">
      <c r="A4" s="5">
        <v>1</v>
      </c>
      <c r="B4" s="5">
        <v>202303001</v>
      </c>
      <c r="C4" s="5" t="str">
        <f>"202303001003"</f>
        <v>202303001003</v>
      </c>
      <c r="D4" s="5">
        <v>107.7</v>
      </c>
      <c r="E4" s="5">
        <v>103.5</v>
      </c>
      <c r="F4" s="6">
        <v>211.2</v>
      </c>
      <c r="G4" s="5">
        <v>77.400000000000006</v>
      </c>
      <c r="H4" s="6">
        <v>73.900000000000006</v>
      </c>
    </row>
    <row r="5" spans="1:8" ht="20.100000000000001" customHeight="1">
      <c r="A5" s="5">
        <v>2</v>
      </c>
      <c r="B5" s="5">
        <v>202303001</v>
      </c>
      <c r="C5" s="5" t="str">
        <f>"202303001001"</f>
        <v>202303001001</v>
      </c>
      <c r="D5" s="5">
        <v>99.5</v>
      </c>
      <c r="E5" s="5">
        <v>96.5</v>
      </c>
      <c r="F5" s="6">
        <v>196</v>
      </c>
      <c r="G5" s="5">
        <v>71</v>
      </c>
      <c r="H5" s="6">
        <v>68.1666666666667</v>
      </c>
    </row>
    <row r="6" spans="1:8" ht="20.100000000000001" customHeight="1">
      <c r="A6" s="5">
        <v>3</v>
      </c>
      <c r="B6" s="5">
        <v>202303001</v>
      </c>
      <c r="C6" s="5" t="str">
        <f>"202303001010"</f>
        <v>202303001010</v>
      </c>
      <c r="D6" s="5">
        <v>102.6</v>
      </c>
      <c r="E6" s="5">
        <v>106.5</v>
      </c>
      <c r="F6" s="6">
        <v>209.1</v>
      </c>
      <c r="G6" s="5" t="s">
        <v>10</v>
      </c>
      <c r="H6" s="6">
        <v>34.85</v>
      </c>
    </row>
    <row r="7" spans="1:8" ht="20.100000000000001" customHeight="1">
      <c r="A7" s="5">
        <v>4</v>
      </c>
      <c r="B7" s="5">
        <v>202303002</v>
      </c>
      <c r="C7" s="5" t="str">
        <f>"202303001026"</f>
        <v>202303001026</v>
      </c>
      <c r="D7" s="5">
        <v>113.3</v>
      </c>
      <c r="E7" s="5">
        <v>97.5</v>
      </c>
      <c r="F7" s="6">
        <v>210.8</v>
      </c>
      <c r="G7" s="5">
        <v>76.8</v>
      </c>
      <c r="H7" s="6">
        <v>73.533333333333303</v>
      </c>
    </row>
    <row r="8" spans="1:8" ht="20.100000000000001" customHeight="1">
      <c r="A8" s="5">
        <v>5</v>
      </c>
      <c r="B8" s="5">
        <v>202303002</v>
      </c>
      <c r="C8" s="5" t="str">
        <f>"202303001013"</f>
        <v>202303001013</v>
      </c>
      <c r="D8" s="5">
        <v>75.099999999999994</v>
      </c>
      <c r="E8" s="5">
        <v>105</v>
      </c>
      <c r="F8" s="6">
        <v>180.1</v>
      </c>
      <c r="G8" s="5">
        <v>78.2</v>
      </c>
      <c r="H8" s="6">
        <v>69.116666666666703</v>
      </c>
    </row>
    <row r="9" spans="1:8" ht="20.100000000000001" customHeight="1">
      <c r="A9" s="5">
        <v>6</v>
      </c>
      <c r="B9" s="5">
        <v>202303002</v>
      </c>
      <c r="C9" s="5" t="str">
        <f>"202303001016"</f>
        <v>202303001016</v>
      </c>
      <c r="D9" s="5">
        <v>94.8</v>
      </c>
      <c r="E9" s="5">
        <v>95.5</v>
      </c>
      <c r="F9" s="6">
        <v>190.3</v>
      </c>
      <c r="G9" s="5">
        <v>70.599999999999994</v>
      </c>
      <c r="H9" s="6">
        <v>67.016666666666694</v>
      </c>
    </row>
    <row r="10" spans="1:8" ht="20.100000000000001" customHeight="1">
      <c r="A10" s="5">
        <v>7</v>
      </c>
      <c r="B10" s="5">
        <v>202303003</v>
      </c>
      <c r="C10" s="5" t="str">
        <f>"202303001030"</f>
        <v>202303001030</v>
      </c>
      <c r="D10" s="5">
        <v>100.7</v>
      </c>
      <c r="E10" s="5">
        <v>112</v>
      </c>
      <c r="F10" s="6">
        <v>212.7</v>
      </c>
      <c r="G10" s="5">
        <v>77.400000000000006</v>
      </c>
      <c r="H10" s="6">
        <v>74.150000000000006</v>
      </c>
    </row>
    <row r="11" spans="1:8" ht="20.100000000000001" customHeight="1">
      <c r="A11" s="5">
        <v>8</v>
      </c>
      <c r="B11" s="5">
        <v>202303003</v>
      </c>
      <c r="C11" s="5" t="str">
        <f>"202303002004"</f>
        <v>202303002004</v>
      </c>
      <c r="D11" s="5">
        <v>97.4</v>
      </c>
      <c r="E11" s="5">
        <v>108.5</v>
      </c>
      <c r="F11" s="6">
        <v>205.9</v>
      </c>
      <c r="G11" s="5">
        <v>76.400000000000006</v>
      </c>
      <c r="H11" s="6">
        <v>72.516666666666694</v>
      </c>
    </row>
    <row r="12" spans="1:8" ht="20.100000000000001" customHeight="1">
      <c r="A12" s="5">
        <v>9</v>
      </c>
      <c r="B12" s="5">
        <v>202303003</v>
      </c>
      <c r="C12" s="5" t="str">
        <f>"202303002003"</f>
        <v>202303002003</v>
      </c>
      <c r="D12" s="5">
        <v>102.2</v>
      </c>
      <c r="E12" s="5">
        <v>112.5</v>
      </c>
      <c r="F12" s="6">
        <v>214.7</v>
      </c>
      <c r="G12" s="5" t="s">
        <v>10</v>
      </c>
      <c r="H12" s="6">
        <v>35.783333333333303</v>
      </c>
    </row>
    <row r="13" spans="1:8" ht="20.100000000000001" customHeight="1">
      <c r="A13" s="5">
        <v>10</v>
      </c>
      <c r="B13" s="5">
        <v>202303004</v>
      </c>
      <c r="C13" s="5" t="str">
        <f>"202303004012"</f>
        <v>202303004012</v>
      </c>
      <c r="D13" s="5">
        <v>113.3</v>
      </c>
      <c r="E13" s="5">
        <v>113.5</v>
      </c>
      <c r="F13" s="6">
        <v>226.8</v>
      </c>
      <c r="G13" s="5">
        <v>81.400000000000006</v>
      </c>
      <c r="H13" s="6">
        <v>78.5</v>
      </c>
    </row>
    <row r="14" spans="1:8" ht="20.100000000000001" customHeight="1">
      <c r="A14" s="5">
        <v>11</v>
      </c>
      <c r="B14" s="5">
        <v>202303004</v>
      </c>
      <c r="C14" s="5" t="str">
        <f>"202303003013"</f>
        <v>202303003013</v>
      </c>
      <c r="D14" s="5">
        <v>105.9</v>
      </c>
      <c r="E14" s="5">
        <v>107</v>
      </c>
      <c r="F14" s="6">
        <v>212.9</v>
      </c>
      <c r="G14" s="5">
        <v>75.400000000000006</v>
      </c>
      <c r="H14" s="6">
        <v>73.183333333333294</v>
      </c>
    </row>
    <row r="15" spans="1:8" ht="20.100000000000001" customHeight="1">
      <c r="A15" s="5">
        <v>12</v>
      </c>
      <c r="B15" s="5">
        <v>202303004</v>
      </c>
      <c r="C15" s="5" t="str">
        <f>"202303003008"</f>
        <v>202303003008</v>
      </c>
      <c r="D15" s="5">
        <v>102.5</v>
      </c>
      <c r="E15" s="5">
        <v>108</v>
      </c>
      <c r="F15" s="6">
        <v>210.5</v>
      </c>
      <c r="G15" s="5" t="s">
        <v>10</v>
      </c>
      <c r="H15" s="6">
        <v>35.0833333333333</v>
      </c>
    </row>
    <row r="16" spans="1:8" ht="20.100000000000001" customHeight="1">
      <c r="A16" s="5">
        <v>13</v>
      </c>
      <c r="B16" s="5">
        <v>202303005</v>
      </c>
      <c r="C16" s="5" t="str">
        <f>"202303005003"</f>
        <v>202303005003</v>
      </c>
      <c r="D16" s="5">
        <v>110.5</v>
      </c>
      <c r="E16" s="5">
        <v>105.5</v>
      </c>
      <c r="F16" s="6">
        <v>216</v>
      </c>
      <c r="G16" s="5">
        <v>79</v>
      </c>
      <c r="H16" s="6">
        <v>75.5</v>
      </c>
    </row>
    <row r="17" spans="1:8" ht="20.100000000000001" customHeight="1">
      <c r="A17" s="5">
        <v>14</v>
      </c>
      <c r="B17" s="5">
        <v>202303005</v>
      </c>
      <c r="C17" s="5" t="str">
        <f>"202303004027"</f>
        <v>202303004027</v>
      </c>
      <c r="D17" s="5">
        <v>107</v>
      </c>
      <c r="E17" s="5">
        <v>104.5</v>
      </c>
      <c r="F17" s="6">
        <v>211.5</v>
      </c>
      <c r="G17" s="5">
        <v>76</v>
      </c>
      <c r="H17" s="6">
        <v>73.25</v>
      </c>
    </row>
    <row r="18" spans="1:8" ht="20.100000000000001" customHeight="1">
      <c r="A18" s="5">
        <v>15</v>
      </c>
      <c r="B18" s="5">
        <v>202303005</v>
      </c>
      <c r="C18" s="5" t="str">
        <f>"202303006003"</f>
        <v>202303006003</v>
      </c>
      <c r="D18" s="5">
        <v>95.7</v>
      </c>
      <c r="E18" s="5">
        <v>105.5</v>
      </c>
      <c r="F18" s="6">
        <v>201.2</v>
      </c>
      <c r="G18" s="5">
        <v>74.2</v>
      </c>
      <c r="H18" s="6">
        <v>70.633333333333297</v>
      </c>
    </row>
    <row r="19" spans="1:8" ht="20.100000000000001" customHeight="1">
      <c r="A19" s="5">
        <v>16</v>
      </c>
      <c r="B19" s="5">
        <v>202303006</v>
      </c>
      <c r="C19" s="5" t="str">
        <f>"202303006030"</f>
        <v>202303006030</v>
      </c>
      <c r="D19" s="5">
        <v>108.8</v>
      </c>
      <c r="E19" s="5">
        <v>104</v>
      </c>
      <c r="F19" s="6">
        <v>212.8</v>
      </c>
      <c r="G19" s="5">
        <v>79.599999999999994</v>
      </c>
      <c r="H19" s="6">
        <v>75.266666666666694</v>
      </c>
    </row>
    <row r="20" spans="1:8" ht="20.100000000000001" customHeight="1">
      <c r="A20" s="5">
        <v>17</v>
      </c>
      <c r="B20" s="5">
        <v>202303006</v>
      </c>
      <c r="C20" s="5" t="str">
        <f>"202303006021"</f>
        <v>202303006021</v>
      </c>
      <c r="D20" s="5">
        <v>88.2</v>
      </c>
      <c r="E20" s="5">
        <v>110.5</v>
      </c>
      <c r="F20" s="6">
        <v>198.7</v>
      </c>
      <c r="G20" s="5">
        <v>80.400000000000006</v>
      </c>
      <c r="H20" s="6">
        <v>73.316666666666706</v>
      </c>
    </row>
    <row r="21" spans="1:8" ht="20.100000000000001" customHeight="1">
      <c r="A21" s="5">
        <v>18</v>
      </c>
      <c r="B21" s="5">
        <v>202303006</v>
      </c>
      <c r="C21" s="5" t="str">
        <f>"202303006025"</f>
        <v>202303006025</v>
      </c>
      <c r="D21" s="5">
        <v>92.1</v>
      </c>
      <c r="E21" s="5">
        <v>101</v>
      </c>
      <c r="F21" s="6">
        <v>193.1</v>
      </c>
      <c r="G21" s="5">
        <v>81.599999999999994</v>
      </c>
      <c r="H21" s="6">
        <v>72.983333333333306</v>
      </c>
    </row>
    <row r="22" spans="1:8" ht="20.100000000000001" customHeight="1">
      <c r="A22" s="5">
        <v>19</v>
      </c>
      <c r="B22" s="5">
        <v>202303007</v>
      </c>
      <c r="C22" s="5" t="str">
        <f>"202303007015"</f>
        <v>202303007015</v>
      </c>
      <c r="D22" s="5">
        <v>113.7</v>
      </c>
      <c r="E22" s="5">
        <v>103</v>
      </c>
      <c r="F22" s="6">
        <v>216.7</v>
      </c>
      <c r="G22" s="5">
        <v>77.599999999999994</v>
      </c>
      <c r="H22" s="6">
        <v>74.9166666666667</v>
      </c>
    </row>
    <row r="23" spans="1:8" ht="20.100000000000001" customHeight="1">
      <c r="A23" s="5">
        <v>20</v>
      </c>
      <c r="B23" s="5">
        <v>202303007</v>
      </c>
      <c r="C23" s="5" t="str">
        <f>"202303007019"</f>
        <v>202303007019</v>
      </c>
      <c r="D23" s="5">
        <v>93.9</v>
      </c>
      <c r="E23" s="5">
        <v>104</v>
      </c>
      <c r="F23" s="6">
        <v>197.9</v>
      </c>
      <c r="G23" s="5">
        <v>77.2</v>
      </c>
      <c r="H23" s="6">
        <v>71.5833333333333</v>
      </c>
    </row>
    <row r="24" spans="1:8" ht="20.100000000000001" customHeight="1">
      <c r="A24" s="5">
        <v>21</v>
      </c>
      <c r="B24" s="5">
        <v>202303007</v>
      </c>
      <c r="C24" s="5" t="str">
        <f>"202303007011"</f>
        <v>202303007011</v>
      </c>
      <c r="D24" s="5">
        <v>96.3</v>
      </c>
      <c r="E24" s="5">
        <v>104.5</v>
      </c>
      <c r="F24" s="6">
        <v>200.8</v>
      </c>
      <c r="G24" s="5">
        <v>73.2</v>
      </c>
      <c r="H24" s="6">
        <v>70.066666666666706</v>
      </c>
    </row>
    <row r="25" spans="1:8" ht="20.100000000000001" customHeight="1">
      <c r="A25" s="5">
        <v>22</v>
      </c>
      <c r="B25" s="5">
        <v>202303008</v>
      </c>
      <c r="C25" s="5" t="str">
        <f>"202303007023"</f>
        <v>202303007023</v>
      </c>
      <c r="D25" s="5">
        <v>85.5</v>
      </c>
      <c r="E25" s="5">
        <v>99</v>
      </c>
      <c r="F25" s="6">
        <v>184.5</v>
      </c>
      <c r="G25" s="5">
        <v>77.2</v>
      </c>
      <c r="H25" s="6">
        <v>69.349999999999994</v>
      </c>
    </row>
    <row r="26" spans="1:8" ht="20.100000000000001" customHeight="1">
      <c r="A26" s="5">
        <v>23</v>
      </c>
      <c r="B26" s="5">
        <v>202303008</v>
      </c>
      <c r="C26" s="5" t="str">
        <f>"202303007024"</f>
        <v>202303007024</v>
      </c>
      <c r="D26" s="5">
        <v>70.7</v>
      </c>
      <c r="E26" s="5">
        <v>104</v>
      </c>
      <c r="F26" s="6">
        <v>174.7</v>
      </c>
      <c r="G26" s="5">
        <v>75.599999999999994</v>
      </c>
      <c r="H26" s="6">
        <v>66.9166666666667</v>
      </c>
    </row>
    <row r="27" spans="1:8" ht="20.100000000000001" customHeight="1">
      <c r="A27" s="5">
        <v>24</v>
      </c>
      <c r="B27" s="5">
        <v>202303008</v>
      </c>
      <c r="C27" s="5" t="str">
        <f>"202303007027"</f>
        <v>202303007027</v>
      </c>
      <c r="D27" s="5">
        <v>71.599999999999994</v>
      </c>
      <c r="E27" s="5">
        <v>107.5</v>
      </c>
      <c r="F27" s="6">
        <v>179.1</v>
      </c>
      <c r="G27" s="5" t="s">
        <v>10</v>
      </c>
      <c r="H27" s="6">
        <v>29.85</v>
      </c>
    </row>
    <row r="28" spans="1:8" ht="20.100000000000001" customHeight="1">
      <c r="A28" s="5">
        <v>25</v>
      </c>
      <c r="B28" s="5">
        <v>202303009</v>
      </c>
      <c r="C28" s="5" t="str">
        <f>"202303008003"</f>
        <v>202303008003</v>
      </c>
      <c r="D28" s="5">
        <v>112.5</v>
      </c>
      <c r="E28" s="5">
        <v>104</v>
      </c>
      <c r="F28" s="6">
        <v>216.5</v>
      </c>
      <c r="G28" s="5">
        <v>75.8</v>
      </c>
      <c r="H28" s="6">
        <v>73.983333333333306</v>
      </c>
    </row>
    <row r="29" spans="1:8" ht="20.100000000000001" customHeight="1">
      <c r="A29" s="5">
        <v>26</v>
      </c>
      <c r="B29" s="5">
        <v>202303009</v>
      </c>
      <c r="C29" s="5" t="str">
        <f>"202303008005"</f>
        <v>202303008005</v>
      </c>
      <c r="D29" s="5">
        <v>91.9</v>
      </c>
      <c r="E29" s="5">
        <v>103.5</v>
      </c>
      <c r="F29" s="6">
        <v>195.4</v>
      </c>
      <c r="G29" s="5">
        <v>77.2</v>
      </c>
      <c r="H29" s="6">
        <v>71.1666666666667</v>
      </c>
    </row>
    <row r="30" spans="1:8" ht="20.100000000000001" customHeight="1">
      <c r="A30" s="5">
        <v>27</v>
      </c>
      <c r="B30" s="5">
        <v>202303009</v>
      </c>
      <c r="C30" s="5" t="str">
        <f>"202303008008"</f>
        <v>202303008008</v>
      </c>
      <c r="D30" s="5">
        <v>82</v>
      </c>
      <c r="E30" s="5">
        <v>110</v>
      </c>
      <c r="F30" s="6">
        <v>192</v>
      </c>
      <c r="G30" s="5">
        <v>72.2</v>
      </c>
      <c r="H30" s="6">
        <v>68.099999999999994</v>
      </c>
    </row>
    <row r="31" spans="1:8" ht="20.100000000000001" customHeight="1">
      <c r="A31" s="5">
        <v>28</v>
      </c>
      <c r="B31" s="5">
        <v>202303010</v>
      </c>
      <c r="C31" s="5" t="str">
        <f>"202303009001"</f>
        <v>202303009001</v>
      </c>
      <c r="D31" s="5">
        <v>96.1</v>
      </c>
      <c r="E31" s="5">
        <v>107.5</v>
      </c>
      <c r="F31" s="6">
        <v>203.6</v>
      </c>
      <c r="G31" s="5">
        <v>77.599999999999994</v>
      </c>
      <c r="H31" s="6">
        <v>72.733333333333306</v>
      </c>
    </row>
    <row r="32" spans="1:8" ht="20.100000000000001" customHeight="1">
      <c r="A32" s="5">
        <v>29</v>
      </c>
      <c r="B32" s="5">
        <v>202303010</v>
      </c>
      <c r="C32" s="5" t="str">
        <f>"202303008019"</f>
        <v>202303008019</v>
      </c>
      <c r="D32" s="5">
        <v>88.3</v>
      </c>
      <c r="E32" s="5">
        <v>105</v>
      </c>
      <c r="F32" s="6">
        <v>193.3</v>
      </c>
      <c r="G32" s="5">
        <v>77.8</v>
      </c>
      <c r="H32" s="6">
        <v>71.116666666666703</v>
      </c>
    </row>
    <row r="33" spans="1:8" ht="20.100000000000001" customHeight="1">
      <c r="A33" s="5">
        <v>30</v>
      </c>
      <c r="B33" s="5">
        <v>202303010</v>
      </c>
      <c r="C33" s="5" t="str">
        <f>"202303009003"</f>
        <v>202303009003</v>
      </c>
      <c r="D33" s="5">
        <v>83.6</v>
      </c>
      <c r="E33" s="5">
        <v>107</v>
      </c>
      <c r="F33" s="6">
        <v>190.6</v>
      </c>
      <c r="G33" s="5">
        <v>0</v>
      </c>
      <c r="H33" s="6">
        <v>31.766666666666701</v>
      </c>
    </row>
    <row r="34" spans="1:8" ht="20.100000000000001" customHeight="1">
      <c r="A34" s="5">
        <v>31</v>
      </c>
      <c r="B34" s="5">
        <v>202303011</v>
      </c>
      <c r="C34" s="5" t="str">
        <f>"202303010006"</f>
        <v>202303010006</v>
      </c>
      <c r="D34" s="5">
        <v>103.7</v>
      </c>
      <c r="E34" s="5">
        <v>103.5</v>
      </c>
      <c r="F34" s="6">
        <v>207.2</v>
      </c>
      <c r="G34" s="5">
        <v>82</v>
      </c>
      <c r="H34" s="6">
        <v>75.533333333333303</v>
      </c>
    </row>
    <row r="35" spans="1:8" ht="20.100000000000001" customHeight="1">
      <c r="A35" s="5">
        <v>32</v>
      </c>
      <c r="B35" s="5">
        <v>202303011</v>
      </c>
      <c r="C35" s="5" t="str">
        <f>"202303009028"</f>
        <v>202303009028</v>
      </c>
      <c r="D35" s="5">
        <v>96.6</v>
      </c>
      <c r="E35" s="5">
        <v>106</v>
      </c>
      <c r="F35" s="6">
        <v>202.6</v>
      </c>
      <c r="G35" s="5">
        <v>78</v>
      </c>
      <c r="H35" s="6">
        <v>72.766666666666694</v>
      </c>
    </row>
    <row r="36" spans="1:8" ht="20.100000000000001" customHeight="1">
      <c r="A36" s="5">
        <v>33</v>
      </c>
      <c r="B36" s="5">
        <v>202303011</v>
      </c>
      <c r="C36" s="5" t="str">
        <f>"202303009030"</f>
        <v>202303009030</v>
      </c>
      <c r="D36" s="5">
        <v>101.4</v>
      </c>
      <c r="E36" s="5">
        <v>101.5</v>
      </c>
      <c r="F36" s="6">
        <v>202.9</v>
      </c>
      <c r="G36" s="5">
        <v>77.599999999999994</v>
      </c>
      <c r="H36" s="6">
        <v>72.616666666666703</v>
      </c>
    </row>
    <row r="37" spans="1:8" ht="20.100000000000001" customHeight="1">
      <c r="A37" s="5">
        <v>34</v>
      </c>
      <c r="B37" s="5">
        <v>202303012</v>
      </c>
      <c r="C37" s="5" t="str">
        <f>"202303010024"</f>
        <v>202303010024</v>
      </c>
      <c r="D37" s="5">
        <v>102.4</v>
      </c>
      <c r="E37" s="5">
        <v>114.5</v>
      </c>
      <c r="F37" s="6">
        <v>216.9</v>
      </c>
      <c r="G37" s="5">
        <v>77.400000000000006</v>
      </c>
      <c r="H37" s="6">
        <v>74.849999999999994</v>
      </c>
    </row>
    <row r="38" spans="1:8" ht="20.100000000000001" customHeight="1">
      <c r="A38" s="5">
        <v>35</v>
      </c>
      <c r="B38" s="5">
        <v>202303012</v>
      </c>
      <c r="C38" s="5" t="str">
        <f>"202303010014"</f>
        <v>202303010014</v>
      </c>
      <c r="D38" s="5">
        <v>102.5</v>
      </c>
      <c r="E38" s="5">
        <v>107</v>
      </c>
      <c r="F38" s="6">
        <v>209.5</v>
      </c>
      <c r="G38" s="5">
        <v>78.8</v>
      </c>
      <c r="H38" s="6">
        <v>74.316666666666706</v>
      </c>
    </row>
    <row r="39" spans="1:8" ht="20.100000000000001" customHeight="1">
      <c r="A39" s="5">
        <v>36</v>
      </c>
      <c r="B39" s="5">
        <v>202303012</v>
      </c>
      <c r="C39" s="5" t="str">
        <f>"202303010020"</f>
        <v>202303010020</v>
      </c>
      <c r="D39" s="5">
        <v>96</v>
      </c>
      <c r="E39" s="5">
        <v>101.5</v>
      </c>
      <c r="F39" s="6">
        <v>197.5</v>
      </c>
      <c r="G39" s="5">
        <v>76.400000000000006</v>
      </c>
      <c r="H39" s="6">
        <v>71.116666666666703</v>
      </c>
    </row>
    <row r="40" spans="1:8" ht="20.100000000000001" customHeight="1">
      <c r="A40" s="5">
        <v>37</v>
      </c>
      <c r="B40" s="5">
        <v>202303013</v>
      </c>
      <c r="C40" s="5" t="str">
        <f>"202303011024"</f>
        <v>202303011024</v>
      </c>
      <c r="D40" s="5">
        <v>100.8</v>
      </c>
      <c r="E40" s="5">
        <v>109.5</v>
      </c>
      <c r="F40" s="6">
        <v>210.3</v>
      </c>
      <c r="G40" s="5">
        <v>79</v>
      </c>
      <c r="H40" s="6">
        <v>74.55</v>
      </c>
    </row>
    <row r="41" spans="1:8" ht="20.100000000000001" customHeight="1">
      <c r="A41" s="5">
        <v>38</v>
      </c>
      <c r="B41" s="5">
        <v>202303013</v>
      </c>
      <c r="C41" s="5" t="str">
        <f>"202303012012"</f>
        <v>202303012012</v>
      </c>
      <c r="D41" s="5">
        <v>99.6</v>
      </c>
      <c r="E41" s="5">
        <v>108</v>
      </c>
      <c r="F41" s="6">
        <v>207.6</v>
      </c>
      <c r="G41" s="5">
        <v>77.400000000000006</v>
      </c>
      <c r="H41" s="6">
        <v>73.3</v>
      </c>
    </row>
    <row r="42" spans="1:8" ht="20.100000000000001" customHeight="1">
      <c r="A42" s="5">
        <v>39</v>
      </c>
      <c r="B42" s="5">
        <v>202303013</v>
      </c>
      <c r="C42" s="5" t="str">
        <f>"202303011021"</f>
        <v>202303011021</v>
      </c>
      <c r="D42" s="5">
        <v>101.7</v>
      </c>
      <c r="E42" s="5">
        <v>104.5</v>
      </c>
      <c r="F42" s="6">
        <v>206.2</v>
      </c>
      <c r="G42" s="5">
        <v>76.2</v>
      </c>
      <c r="H42" s="6">
        <v>72.466666666666697</v>
      </c>
    </row>
    <row r="43" spans="1:8" ht="20.100000000000001" customHeight="1">
      <c r="A43" s="5">
        <v>40</v>
      </c>
      <c r="B43" s="5">
        <v>202303014</v>
      </c>
      <c r="C43" s="5" t="str">
        <f>"202303012030"</f>
        <v>202303012030</v>
      </c>
      <c r="D43" s="5">
        <v>97</v>
      </c>
      <c r="E43" s="5">
        <v>102</v>
      </c>
      <c r="F43" s="6">
        <v>199</v>
      </c>
      <c r="G43" s="5">
        <v>74</v>
      </c>
      <c r="H43" s="6">
        <v>70.1666666666667</v>
      </c>
    </row>
    <row r="44" spans="1:8" ht="20.100000000000001" customHeight="1">
      <c r="A44" s="5">
        <v>41</v>
      </c>
      <c r="B44" s="5">
        <v>202303014</v>
      </c>
      <c r="C44" s="5" t="str">
        <f>"202303012029"</f>
        <v>202303012029</v>
      </c>
      <c r="D44" s="5">
        <v>85.1</v>
      </c>
      <c r="E44" s="5">
        <v>106</v>
      </c>
      <c r="F44" s="6">
        <v>191.1</v>
      </c>
      <c r="G44" s="5">
        <v>74.599999999999994</v>
      </c>
      <c r="H44" s="6">
        <v>69.150000000000006</v>
      </c>
    </row>
    <row r="45" spans="1:8" ht="20.100000000000001" customHeight="1">
      <c r="A45" s="5">
        <v>42</v>
      </c>
      <c r="B45" s="5">
        <v>202303014</v>
      </c>
      <c r="C45" s="5" t="str">
        <f>"202303013002"</f>
        <v>202303013002</v>
      </c>
      <c r="D45" s="5">
        <v>99.4</v>
      </c>
      <c r="E45" s="5">
        <v>89</v>
      </c>
      <c r="F45" s="6">
        <v>188.4</v>
      </c>
      <c r="G45" s="5">
        <v>74.8</v>
      </c>
      <c r="H45" s="6">
        <v>68.8</v>
      </c>
    </row>
    <row r="46" spans="1:8" ht="20.100000000000001" customHeight="1">
      <c r="A46" s="5">
        <v>43</v>
      </c>
      <c r="B46" s="5">
        <v>202303015</v>
      </c>
      <c r="C46" s="5" t="str">
        <f>"202303013007"</f>
        <v>202303013007</v>
      </c>
      <c r="D46" s="5">
        <v>95.7</v>
      </c>
      <c r="E46" s="5">
        <v>108.5</v>
      </c>
      <c r="F46" s="6">
        <v>204.2</v>
      </c>
      <c r="G46" s="5">
        <v>77.8</v>
      </c>
      <c r="H46" s="6">
        <v>72.933333333333294</v>
      </c>
    </row>
    <row r="47" spans="1:8" ht="20.100000000000001" customHeight="1">
      <c r="A47" s="5">
        <v>44</v>
      </c>
      <c r="B47" s="5">
        <v>202303015</v>
      </c>
      <c r="C47" s="5" t="str">
        <f>"202303013016"</f>
        <v>202303013016</v>
      </c>
      <c r="D47" s="5">
        <v>91</v>
      </c>
      <c r="E47" s="5">
        <v>109.5</v>
      </c>
      <c r="F47" s="6">
        <v>200.5</v>
      </c>
      <c r="G47" s="5">
        <v>77.599999999999994</v>
      </c>
      <c r="H47" s="6">
        <v>72.216666666666697</v>
      </c>
    </row>
    <row r="48" spans="1:8" ht="20.100000000000001" customHeight="1">
      <c r="A48" s="5">
        <v>45</v>
      </c>
      <c r="B48" s="5">
        <v>202303015</v>
      </c>
      <c r="C48" s="5" t="str">
        <f>"202303013008"</f>
        <v>202303013008</v>
      </c>
      <c r="D48" s="5">
        <v>92.6</v>
      </c>
      <c r="E48" s="5">
        <v>107.5</v>
      </c>
      <c r="F48" s="6">
        <v>200.1</v>
      </c>
      <c r="G48" s="5">
        <v>76.2</v>
      </c>
      <c r="H48" s="6">
        <v>71.45</v>
      </c>
    </row>
    <row r="49" spans="1:8" ht="20.100000000000001" customHeight="1">
      <c r="A49" s="5">
        <v>46</v>
      </c>
      <c r="B49" s="5">
        <v>202303016</v>
      </c>
      <c r="C49" s="5" t="str">
        <f>"202303013028"</f>
        <v>202303013028</v>
      </c>
      <c r="D49" s="5">
        <v>97.8</v>
      </c>
      <c r="E49" s="5">
        <v>102</v>
      </c>
      <c r="F49" s="6">
        <v>199.8</v>
      </c>
      <c r="G49" s="5">
        <v>78</v>
      </c>
      <c r="H49" s="6">
        <v>72.3</v>
      </c>
    </row>
    <row r="50" spans="1:8" ht="20.100000000000001" customHeight="1">
      <c r="A50" s="5">
        <v>47</v>
      </c>
      <c r="B50" s="5">
        <v>202303016</v>
      </c>
      <c r="C50" s="5" t="str">
        <f>"202303014005"</f>
        <v>202303014005</v>
      </c>
      <c r="D50" s="5">
        <v>91.3</v>
      </c>
      <c r="E50" s="5">
        <v>110</v>
      </c>
      <c r="F50" s="6">
        <v>201.3</v>
      </c>
      <c r="G50" s="5">
        <v>77.400000000000006</v>
      </c>
      <c r="H50" s="6">
        <v>72.25</v>
      </c>
    </row>
    <row r="51" spans="1:8" ht="20.100000000000001" customHeight="1">
      <c r="A51" s="5">
        <v>48</v>
      </c>
      <c r="B51" s="5">
        <v>202303016</v>
      </c>
      <c r="C51" s="5" t="str">
        <f>"202303014002"</f>
        <v>202303014002</v>
      </c>
      <c r="D51" s="5">
        <v>92.6</v>
      </c>
      <c r="E51" s="5">
        <v>93.5</v>
      </c>
      <c r="F51" s="6">
        <v>186.1</v>
      </c>
      <c r="G51" s="5">
        <v>81.8</v>
      </c>
      <c r="H51" s="6">
        <v>71.9166666666667</v>
      </c>
    </row>
    <row r="52" spans="1:8" ht="20.100000000000001" customHeight="1">
      <c r="A52" s="5">
        <v>49</v>
      </c>
      <c r="B52" s="5">
        <v>202303016</v>
      </c>
      <c r="C52" s="5" t="str">
        <f>"202303014008"</f>
        <v>202303014008</v>
      </c>
      <c r="D52" s="5">
        <v>91.9</v>
      </c>
      <c r="E52" s="5">
        <v>105</v>
      </c>
      <c r="F52" s="6">
        <v>196.9</v>
      </c>
      <c r="G52" s="5">
        <v>77.400000000000006</v>
      </c>
      <c r="H52" s="6">
        <v>71.516666666666694</v>
      </c>
    </row>
    <row r="53" spans="1:8" ht="20.100000000000001" customHeight="1">
      <c r="A53" s="5">
        <v>50</v>
      </c>
      <c r="B53" s="5">
        <v>202303016</v>
      </c>
      <c r="C53" s="5" t="str">
        <f>"202303014011"</f>
        <v>202303014011</v>
      </c>
      <c r="D53" s="5">
        <v>83.5</v>
      </c>
      <c r="E53" s="5">
        <v>103</v>
      </c>
      <c r="F53" s="6">
        <v>186.5</v>
      </c>
      <c r="G53" s="5">
        <v>77.2</v>
      </c>
      <c r="H53" s="6">
        <v>69.683333333333294</v>
      </c>
    </row>
    <row r="54" spans="1:8" ht="20.100000000000001" customHeight="1">
      <c r="A54" s="5">
        <v>51</v>
      </c>
      <c r="B54" s="5">
        <v>202303016</v>
      </c>
      <c r="C54" s="5" t="str">
        <f>"202303014014"</f>
        <v>202303014014</v>
      </c>
      <c r="D54" s="5">
        <v>99.7</v>
      </c>
      <c r="E54" s="5">
        <v>93.5</v>
      </c>
      <c r="F54" s="6">
        <v>193.2</v>
      </c>
      <c r="G54" s="5">
        <v>74.400000000000006</v>
      </c>
      <c r="H54" s="6">
        <v>69.400000000000006</v>
      </c>
    </row>
    <row r="55" spans="1:8" ht="20.100000000000001" customHeight="1">
      <c r="A55" s="5">
        <v>52</v>
      </c>
      <c r="B55" s="5">
        <v>202303016</v>
      </c>
      <c r="C55" s="5" t="str">
        <f>"202303013021"</f>
        <v>202303013021</v>
      </c>
      <c r="D55" s="5">
        <v>81.5</v>
      </c>
      <c r="E55" s="5">
        <v>106</v>
      </c>
      <c r="F55" s="6">
        <v>187.5</v>
      </c>
      <c r="G55" s="5">
        <v>73.8</v>
      </c>
      <c r="H55" s="6">
        <v>68.150000000000006</v>
      </c>
    </row>
    <row r="56" spans="1:8" ht="20.100000000000001" customHeight="1">
      <c r="A56" s="5">
        <v>53</v>
      </c>
      <c r="B56" s="5">
        <v>202303016</v>
      </c>
      <c r="C56" s="5" t="str">
        <f>"202303013025"</f>
        <v>202303013025</v>
      </c>
      <c r="D56" s="5">
        <v>81.2</v>
      </c>
      <c r="E56" s="5">
        <v>105.5</v>
      </c>
      <c r="F56" s="6">
        <v>186.7</v>
      </c>
      <c r="G56" s="5" t="s">
        <v>10</v>
      </c>
      <c r="H56" s="6">
        <v>31.116666666666699</v>
      </c>
    </row>
    <row r="57" spans="1:8" ht="20.100000000000001" customHeight="1">
      <c r="A57" s="5">
        <v>54</v>
      </c>
      <c r="B57" s="5">
        <v>202303017</v>
      </c>
      <c r="C57" s="5" t="str">
        <f>"202303015026"</f>
        <v>202303015026</v>
      </c>
      <c r="D57" s="5">
        <v>105.6</v>
      </c>
      <c r="E57" s="5">
        <v>104.5</v>
      </c>
      <c r="F57" s="6">
        <v>210.1</v>
      </c>
      <c r="G57" s="5">
        <v>75.8</v>
      </c>
      <c r="H57" s="6">
        <v>72.9166666666667</v>
      </c>
    </row>
    <row r="58" spans="1:8" ht="20.100000000000001" customHeight="1">
      <c r="A58" s="5">
        <v>55</v>
      </c>
      <c r="B58" s="5">
        <v>202303017</v>
      </c>
      <c r="C58" s="5" t="str">
        <f>"202303015017"</f>
        <v>202303015017</v>
      </c>
      <c r="D58" s="5">
        <v>99</v>
      </c>
      <c r="E58" s="5">
        <v>101.5</v>
      </c>
      <c r="F58" s="6">
        <v>200.5</v>
      </c>
      <c r="G58" s="5">
        <v>78</v>
      </c>
      <c r="H58" s="6">
        <v>72.4166666666667</v>
      </c>
    </row>
    <row r="59" spans="1:8" ht="20.100000000000001" customHeight="1">
      <c r="A59" s="5">
        <v>56</v>
      </c>
      <c r="B59" s="5">
        <v>202303017</v>
      </c>
      <c r="C59" s="5" t="str">
        <f>"202303014024"</f>
        <v>202303014024</v>
      </c>
      <c r="D59" s="5">
        <v>102</v>
      </c>
      <c r="E59" s="5">
        <v>102</v>
      </c>
      <c r="F59" s="6">
        <v>204</v>
      </c>
      <c r="G59" s="5">
        <v>76.2</v>
      </c>
      <c r="H59" s="6">
        <v>72.099999999999994</v>
      </c>
    </row>
    <row r="60" spans="1:8" ht="20.100000000000001" customHeight="1">
      <c r="A60" s="5">
        <v>57</v>
      </c>
      <c r="B60" s="5">
        <v>202303018</v>
      </c>
      <c r="C60" s="5" t="str">
        <f>"202303017004"</f>
        <v>202303017004</v>
      </c>
      <c r="D60" s="5">
        <v>107.1</v>
      </c>
      <c r="E60" s="5">
        <v>115</v>
      </c>
      <c r="F60" s="6">
        <v>222.1</v>
      </c>
      <c r="G60" s="5">
        <v>81</v>
      </c>
      <c r="H60" s="6">
        <v>77.516666666666694</v>
      </c>
    </row>
    <row r="61" spans="1:8" ht="20.100000000000001" customHeight="1">
      <c r="A61" s="5">
        <v>58</v>
      </c>
      <c r="B61" s="5">
        <v>202303018</v>
      </c>
      <c r="C61" s="5" t="str">
        <f>"202303017003"</f>
        <v>202303017003</v>
      </c>
      <c r="D61" s="5">
        <v>94.9</v>
      </c>
      <c r="E61" s="5">
        <v>112</v>
      </c>
      <c r="F61" s="6">
        <v>206.9</v>
      </c>
      <c r="G61" s="5">
        <v>75.599999999999994</v>
      </c>
      <c r="H61" s="6">
        <v>72.283333333333303</v>
      </c>
    </row>
    <row r="62" spans="1:8" ht="20.100000000000001" customHeight="1">
      <c r="A62" s="5">
        <v>59</v>
      </c>
      <c r="B62" s="5">
        <v>202303018</v>
      </c>
      <c r="C62" s="5" t="str">
        <f>"202303017010"</f>
        <v>202303017010</v>
      </c>
      <c r="D62" s="5">
        <v>95.1</v>
      </c>
      <c r="E62" s="5">
        <v>110</v>
      </c>
      <c r="F62" s="6">
        <v>205.1</v>
      </c>
      <c r="G62" s="5" t="s">
        <v>10</v>
      </c>
      <c r="H62" s="6">
        <v>34.183333333333302</v>
      </c>
    </row>
    <row r="63" spans="1:8" ht="20.100000000000001" customHeight="1">
      <c r="A63" s="5">
        <v>60</v>
      </c>
      <c r="B63" s="5">
        <v>202303019</v>
      </c>
      <c r="C63" s="5" t="str">
        <f>"202303017028"</f>
        <v>202303017028</v>
      </c>
      <c r="D63" s="5">
        <v>96.6</v>
      </c>
      <c r="E63" s="5">
        <v>110</v>
      </c>
      <c r="F63" s="6">
        <v>206.6</v>
      </c>
      <c r="G63" s="5">
        <v>79.2</v>
      </c>
      <c r="H63" s="6">
        <v>74.033333333333303</v>
      </c>
    </row>
    <row r="64" spans="1:8" ht="20.100000000000001" customHeight="1">
      <c r="A64" s="5">
        <v>61</v>
      </c>
      <c r="B64" s="5">
        <v>202303019</v>
      </c>
      <c r="C64" s="5" t="str">
        <f>"202303019006"</f>
        <v>202303019006</v>
      </c>
      <c r="D64" s="5">
        <v>90.4</v>
      </c>
      <c r="E64" s="5">
        <v>110</v>
      </c>
      <c r="F64" s="6">
        <v>200.4</v>
      </c>
      <c r="G64" s="5">
        <v>79.900000000000006</v>
      </c>
      <c r="H64" s="6">
        <v>73.349999999999994</v>
      </c>
    </row>
    <row r="65" spans="1:8" ht="20.100000000000001" customHeight="1">
      <c r="A65" s="5">
        <v>62</v>
      </c>
      <c r="B65" s="5">
        <v>202303019</v>
      </c>
      <c r="C65" s="5" t="str">
        <f>"202303019024"</f>
        <v>202303019024</v>
      </c>
      <c r="D65" s="5">
        <v>94.7</v>
      </c>
      <c r="E65" s="5">
        <v>105.5</v>
      </c>
      <c r="F65" s="6">
        <v>200.2</v>
      </c>
      <c r="G65" s="5">
        <v>79.8</v>
      </c>
      <c r="H65" s="6">
        <v>73.266666666666694</v>
      </c>
    </row>
    <row r="66" spans="1:8" ht="20.100000000000001" customHeight="1">
      <c r="A66" s="5">
        <v>63</v>
      </c>
      <c r="B66" s="5">
        <v>202303019</v>
      </c>
      <c r="C66" s="5" t="str">
        <f>"202303018008"</f>
        <v>202303018008</v>
      </c>
      <c r="D66" s="5">
        <v>101.4</v>
      </c>
      <c r="E66" s="5">
        <v>101.5</v>
      </c>
      <c r="F66" s="6">
        <v>202.9</v>
      </c>
      <c r="G66" s="5">
        <v>78.599999999999994</v>
      </c>
      <c r="H66" s="6">
        <v>73.116666666666703</v>
      </c>
    </row>
    <row r="67" spans="1:8" ht="20.100000000000001" customHeight="1">
      <c r="A67" s="5">
        <v>64</v>
      </c>
      <c r="B67" s="5">
        <v>202303019</v>
      </c>
      <c r="C67" s="5" t="str">
        <f>"202303017012"</f>
        <v>202303017012</v>
      </c>
      <c r="D67" s="5">
        <v>101</v>
      </c>
      <c r="E67" s="5">
        <v>104</v>
      </c>
      <c r="F67" s="6">
        <v>205</v>
      </c>
      <c r="G67" s="5">
        <v>76.599999999999994</v>
      </c>
      <c r="H67" s="6">
        <v>72.466666666666697</v>
      </c>
    </row>
    <row r="68" spans="1:8" ht="20.100000000000001" customHeight="1">
      <c r="A68" s="5">
        <v>65</v>
      </c>
      <c r="B68" s="5">
        <v>202303019</v>
      </c>
      <c r="C68" s="5" t="str">
        <f>"202303019005"</f>
        <v>202303019005</v>
      </c>
      <c r="D68" s="5">
        <v>97.3</v>
      </c>
      <c r="E68" s="5">
        <v>106.5</v>
      </c>
      <c r="F68" s="6">
        <v>203.8</v>
      </c>
      <c r="G68" s="5">
        <v>76.400000000000006</v>
      </c>
      <c r="H68" s="6">
        <v>72.1666666666667</v>
      </c>
    </row>
    <row r="69" spans="1:8" ht="20.100000000000001" customHeight="1">
      <c r="A69" s="5">
        <v>66</v>
      </c>
      <c r="B69" s="5">
        <v>202303019</v>
      </c>
      <c r="C69" s="5" t="str">
        <f>"202303018009"</f>
        <v>202303018009</v>
      </c>
      <c r="D69" s="5">
        <v>97.1</v>
      </c>
      <c r="E69" s="5">
        <v>105</v>
      </c>
      <c r="F69" s="6">
        <v>202.1</v>
      </c>
      <c r="G69" s="5">
        <v>76.599999999999994</v>
      </c>
      <c r="H69" s="6">
        <v>71.983333333333306</v>
      </c>
    </row>
    <row r="70" spans="1:8" ht="20.100000000000001" customHeight="1">
      <c r="A70" s="5">
        <v>67</v>
      </c>
      <c r="B70" s="5">
        <v>202303019</v>
      </c>
      <c r="C70" s="5" t="str">
        <f>"202303018019"</f>
        <v>202303018019</v>
      </c>
      <c r="D70" s="5">
        <v>99.1</v>
      </c>
      <c r="E70" s="5">
        <v>103.5</v>
      </c>
      <c r="F70" s="6">
        <v>202.6</v>
      </c>
      <c r="G70" s="5">
        <v>75.8</v>
      </c>
      <c r="H70" s="6">
        <v>71.6666666666667</v>
      </c>
    </row>
    <row r="71" spans="1:8" ht="20.100000000000001" customHeight="1">
      <c r="A71" s="5">
        <v>68</v>
      </c>
      <c r="B71" s="5">
        <v>202303019</v>
      </c>
      <c r="C71" s="5" t="str">
        <f>"202303017019"</f>
        <v>202303017019</v>
      </c>
      <c r="D71" s="5">
        <v>102.1</v>
      </c>
      <c r="E71" s="5">
        <v>100.5</v>
      </c>
      <c r="F71" s="6">
        <v>202.6</v>
      </c>
      <c r="G71" s="5">
        <v>75.8</v>
      </c>
      <c r="H71" s="6">
        <v>71.6666666666667</v>
      </c>
    </row>
    <row r="72" spans="1:8" ht="20.100000000000001" customHeight="1">
      <c r="A72" s="5">
        <v>69</v>
      </c>
      <c r="B72" s="5">
        <v>202303019</v>
      </c>
      <c r="C72" s="5" t="str">
        <f>"202303017016"</f>
        <v>202303017016</v>
      </c>
      <c r="D72" s="5">
        <v>86.1</v>
      </c>
      <c r="E72" s="5">
        <v>114</v>
      </c>
      <c r="F72" s="6">
        <v>200.1</v>
      </c>
      <c r="G72" s="5">
        <v>75.900000000000006</v>
      </c>
      <c r="H72" s="6">
        <v>71.3</v>
      </c>
    </row>
    <row r="73" spans="1:8" ht="20.100000000000001" customHeight="1">
      <c r="A73" s="5">
        <v>70</v>
      </c>
      <c r="B73" s="5">
        <v>202303019</v>
      </c>
      <c r="C73" s="5" t="str">
        <f>"202303020002"</f>
        <v>202303020002</v>
      </c>
      <c r="D73" s="5">
        <v>91.2</v>
      </c>
      <c r="E73" s="5">
        <v>106.5</v>
      </c>
      <c r="F73" s="6">
        <v>197.7</v>
      </c>
      <c r="G73" s="5">
        <v>76.400000000000006</v>
      </c>
      <c r="H73" s="6">
        <v>71.150000000000006</v>
      </c>
    </row>
    <row r="74" spans="1:8" ht="20.100000000000001" customHeight="1">
      <c r="A74" s="5">
        <v>71</v>
      </c>
      <c r="B74" s="5">
        <v>202303019</v>
      </c>
      <c r="C74" s="5" t="str">
        <f>"202303020012"</f>
        <v>202303020012</v>
      </c>
      <c r="D74" s="5">
        <v>103.5</v>
      </c>
      <c r="E74" s="5">
        <v>99.5</v>
      </c>
      <c r="F74" s="6">
        <v>203</v>
      </c>
      <c r="G74" s="5">
        <v>74.599999999999994</v>
      </c>
      <c r="H74" s="6">
        <v>71.133333333333297</v>
      </c>
    </row>
    <row r="75" spans="1:8" ht="20.100000000000001" customHeight="1">
      <c r="A75" s="5">
        <v>72</v>
      </c>
      <c r="B75" s="5">
        <v>202303019</v>
      </c>
      <c r="C75" s="5" t="str">
        <f>"202303019022"</f>
        <v>202303019022</v>
      </c>
      <c r="D75" s="5">
        <v>94</v>
      </c>
      <c r="E75" s="5">
        <v>100.5</v>
      </c>
      <c r="F75" s="6">
        <v>194.5</v>
      </c>
      <c r="G75" s="5">
        <v>76</v>
      </c>
      <c r="H75" s="6">
        <v>70.4166666666667</v>
      </c>
    </row>
    <row r="76" spans="1:8" ht="20.100000000000001" customHeight="1">
      <c r="A76" s="5">
        <v>73</v>
      </c>
      <c r="B76" s="5">
        <v>202303019</v>
      </c>
      <c r="C76" s="5" t="str">
        <f>"202303019025"</f>
        <v>202303019025</v>
      </c>
      <c r="D76" s="5">
        <v>96.9</v>
      </c>
      <c r="E76" s="5">
        <v>100</v>
      </c>
      <c r="F76" s="6">
        <v>196.9</v>
      </c>
      <c r="G76" s="5">
        <v>74</v>
      </c>
      <c r="H76" s="6">
        <v>69.816666666666706</v>
      </c>
    </row>
    <row r="77" spans="1:8" ht="20.100000000000001" customHeight="1">
      <c r="A77" s="5">
        <v>74</v>
      </c>
      <c r="B77" s="5">
        <v>202303019</v>
      </c>
      <c r="C77" s="5" t="str">
        <f>"202303019003"</f>
        <v>202303019003</v>
      </c>
      <c r="D77" s="5">
        <v>97.3</v>
      </c>
      <c r="E77" s="5">
        <v>103</v>
      </c>
      <c r="F77" s="6">
        <v>200.3</v>
      </c>
      <c r="G77" s="5">
        <v>71.400000000000006</v>
      </c>
      <c r="H77" s="6">
        <v>69.0833333333333</v>
      </c>
    </row>
    <row r="78" spans="1:8" ht="20.100000000000001" customHeight="1">
      <c r="A78" s="5">
        <v>75</v>
      </c>
      <c r="B78" s="5">
        <v>202303019</v>
      </c>
      <c r="C78" s="5" t="str">
        <f>"202303019027"</f>
        <v>202303019027</v>
      </c>
      <c r="D78" s="5">
        <v>99.8</v>
      </c>
      <c r="E78" s="5">
        <v>95</v>
      </c>
      <c r="F78" s="6">
        <v>194.8</v>
      </c>
      <c r="G78" s="5">
        <v>72.599999999999994</v>
      </c>
      <c r="H78" s="6">
        <v>68.766666666666694</v>
      </c>
    </row>
    <row r="79" spans="1:8" ht="20.100000000000001" customHeight="1">
      <c r="A79" s="5">
        <v>76</v>
      </c>
      <c r="B79" s="5">
        <v>202303019</v>
      </c>
      <c r="C79" s="5" t="str">
        <f>"202303019010"</f>
        <v>202303019010</v>
      </c>
      <c r="D79" s="5">
        <v>93.3</v>
      </c>
      <c r="E79" s="5">
        <v>102.5</v>
      </c>
      <c r="F79" s="6">
        <v>195.8</v>
      </c>
      <c r="G79" s="5">
        <v>27.6</v>
      </c>
      <c r="H79" s="6">
        <v>46.433333333333302</v>
      </c>
    </row>
    <row r="80" spans="1:8" ht="20.100000000000001" customHeight="1">
      <c r="A80" s="5">
        <v>77</v>
      </c>
      <c r="B80" s="5">
        <v>202303019</v>
      </c>
      <c r="C80" s="5" t="str">
        <f>"202303019007"</f>
        <v>202303019007</v>
      </c>
      <c r="D80" s="5">
        <v>91.9</v>
      </c>
      <c r="E80" s="5">
        <v>107</v>
      </c>
      <c r="F80" s="6">
        <v>198.9</v>
      </c>
      <c r="G80" s="5" t="s">
        <v>10</v>
      </c>
      <c r="H80" s="6">
        <v>33.15</v>
      </c>
    </row>
    <row r="81" spans="1:8" ht="20.100000000000001" customHeight="1">
      <c r="A81" s="5">
        <v>78</v>
      </c>
      <c r="B81" s="5">
        <v>202303020</v>
      </c>
      <c r="C81" s="5" t="str">
        <f>"202303020016"</f>
        <v>202303020016</v>
      </c>
      <c r="D81" s="5">
        <v>98.3</v>
      </c>
      <c r="E81" s="5">
        <v>107</v>
      </c>
      <c r="F81" s="6">
        <v>205.3</v>
      </c>
      <c r="G81" s="5">
        <v>78.599999999999994</v>
      </c>
      <c r="H81" s="6">
        <v>73.516666666666694</v>
      </c>
    </row>
    <row r="82" spans="1:8" ht="20.100000000000001" customHeight="1">
      <c r="A82" s="5">
        <v>79</v>
      </c>
      <c r="B82" s="5">
        <v>202303020</v>
      </c>
      <c r="C82" s="5" t="str">
        <f>"202303020019"</f>
        <v>202303020019</v>
      </c>
      <c r="D82" s="5">
        <v>96.8</v>
      </c>
      <c r="E82" s="5">
        <v>104</v>
      </c>
      <c r="F82" s="6">
        <v>200.8</v>
      </c>
      <c r="G82" s="5">
        <v>77</v>
      </c>
      <c r="H82" s="6">
        <v>71.966666666666697</v>
      </c>
    </row>
    <row r="83" spans="1:8" ht="20.100000000000001" customHeight="1">
      <c r="A83" s="5">
        <v>80</v>
      </c>
      <c r="B83" s="5">
        <v>202303020</v>
      </c>
      <c r="C83" s="5" t="str">
        <f>"202303020017"</f>
        <v>202303020017</v>
      </c>
      <c r="D83" s="5">
        <v>100.7</v>
      </c>
      <c r="E83" s="5">
        <v>105.5</v>
      </c>
      <c r="F83" s="6">
        <v>206.2</v>
      </c>
      <c r="G83" s="5" t="s">
        <v>10</v>
      </c>
      <c r="H83" s="6">
        <v>34.366666666666703</v>
      </c>
    </row>
    <row r="84" spans="1:8" ht="20.100000000000001" customHeight="1">
      <c r="A84" s="5">
        <v>81</v>
      </c>
      <c r="B84" s="5">
        <v>202303021</v>
      </c>
      <c r="C84" s="5" t="str">
        <f>"202303021014"</f>
        <v>202303021014</v>
      </c>
      <c r="D84" s="5">
        <v>114</v>
      </c>
      <c r="E84" s="5">
        <v>107</v>
      </c>
      <c r="F84" s="6">
        <v>221</v>
      </c>
      <c r="G84" s="5">
        <v>83.8</v>
      </c>
      <c r="H84" s="6">
        <v>78.733333333333306</v>
      </c>
    </row>
    <row r="85" spans="1:8" ht="20.100000000000001" customHeight="1">
      <c r="A85" s="5">
        <v>82</v>
      </c>
      <c r="B85" s="5">
        <v>202303021</v>
      </c>
      <c r="C85" s="5" t="str">
        <f>"202303021011"</f>
        <v>202303021011</v>
      </c>
      <c r="D85" s="5">
        <v>111.9</v>
      </c>
      <c r="E85" s="5">
        <v>103.5</v>
      </c>
      <c r="F85" s="6">
        <v>215.4</v>
      </c>
      <c r="G85" s="5">
        <v>81</v>
      </c>
      <c r="H85" s="6">
        <v>76.400000000000006</v>
      </c>
    </row>
    <row r="86" spans="1:8" ht="20.100000000000001" customHeight="1">
      <c r="A86" s="5">
        <v>83</v>
      </c>
      <c r="B86" s="5">
        <v>202303022</v>
      </c>
      <c r="C86" s="5" t="str">
        <f>"202303021030"</f>
        <v>202303021030</v>
      </c>
      <c r="D86" s="5">
        <v>101.4</v>
      </c>
      <c r="E86" s="5">
        <v>105.5</v>
      </c>
      <c r="F86" s="6">
        <v>206.9</v>
      </c>
      <c r="G86" s="5">
        <v>82</v>
      </c>
      <c r="H86" s="6">
        <v>75.483333333333306</v>
      </c>
    </row>
    <row r="87" spans="1:8" ht="20.100000000000001" customHeight="1">
      <c r="A87" s="5">
        <v>84</v>
      </c>
      <c r="B87" s="5">
        <v>202303022</v>
      </c>
      <c r="C87" s="5" t="str">
        <f>"202303023024"</f>
        <v>202303023024</v>
      </c>
      <c r="D87" s="5">
        <v>101.3</v>
      </c>
      <c r="E87" s="5">
        <v>108.5</v>
      </c>
      <c r="F87" s="6">
        <v>209.8</v>
      </c>
      <c r="G87" s="5">
        <v>76</v>
      </c>
      <c r="H87" s="6">
        <v>72.966666666666697</v>
      </c>
    </row>
    <row r="88" spans="1:8" ht="20.100000000000001" customHeight="1">
      <c r="A88" s="5">
        <v>85</v>
      </c>
      <c r="B88" s="5">
        <v>202303023</v>
      </c>
      <c r="C88" s="5" t="str">
        <f>"202303024008"</f>
        <v>202303024008</v>
      </c>
      <c r="D88" s="5">
        <v>97.9</v>
      </c>
      <c r="E88" s="5">
        <v>104.5</v>
      </c>
      <c r="F88" s="6">
        <v>202.4</v>
      </c>
      <c r="G88" s="5">
        <v>80.400000000000006</v>
      </c>
      <c r="H88" s="6">
        <v>73.933333333333294</v>
      </c>
    </row>
    <row r="89" spans="1:8" ht="20.100000000000001" customHeight="1">
      <c r="A89" s="5">
        <v>86</v>
      </c>
      <c r="B89" s="5">
        <v>202303023</v>
      </c>
      <c r="C89" s="5" t="str">
        <f>"202303024017"</f>
        <v>202303024017</v>
      </c>
      <c r="D89" s="5">
        <v>94.8</v>
      </c>
      <c r="E89" s="5">
        <v>105.5</v>
      </c>
      <c r="F89" s="6">
        <v>200.3</v>
      </c>
      <c r="G89" s="5">
        <v>80.599999999999994</v>
      </c>
      <c r="H89" s="6">
        <v>73.683333333333294</v>
      </c>
    </row>
    <row r="90" spans="1:8" ht="20.100000000000001" customHeight="1">
      <c r="A90" s="5">
        <v>87</v>
      </c>
      <c r="B90" s="5">
        <v>202303023</v>
      </c>
      <c r="C90" s="5" t="str">
        <f>"202303024014"</f>
        <v>202303024014</v>
      </c>
      <c r="D90" s="5">
        <v>91.8</v>
      </c>
      <c r="E90" s="5">
        <v>103.5</v>
      </c>
      <c r="F90" s="6">
        <v>195.3</v>
      </c>
      <c r="G90" s="5" t="s">
        <v>10</v>
      </c>
      <c r="H90" s="6">
        <v>32.549999999999997</v>
      </c>
    </row>
    <row r="91" spans="1:8" ht="20.100000000000001" customHeight="1">
      <c r="A91" s="5">
        <v>88</v>
      </c>
      <c r="B91" s="5">
        <v>202303024</v>
      </c>
      <c r="C91" s="5" t="str">
        <f>"202303025011"</f>
        <v>202303025011</v>
      </c>
      <c r="D91" s="5">
        <v>89.1</v>
      </c>
      <c r="E91" s="5">
        <v>111.5</v>
      </c>
      <c r="F91" s="6">
        <v>200.6</v>
      </c>
      <c r="G91" s="5">
        <v>77</v>
      </c>
      <c r="H91" s="6">
        <v>71.933333333333294</v>
      </c>
    </row>
    <row r="92" spans="1:8" ht="20.100000000000001" customHeight="1">
      <c r="A92" s="5">
        <v>89</v>
      </c>
      <c r="B92" s="5">
        <v>202303024</v>
      </c>
      <c r="C92" s="5" t="str">
        <f>"202303025019"</f>
        <v>202303025019</v>
      </c>
      <c r="D92" s="5">
        <v>93.8</v>
      </c>
      <c r="E92" s="5">
        <v>106</v>
      </c>
      <c r="F92" s="6">
        <v>199.8</v>
      </c>
      <c r="G92" s="5">
        <v>75</v>
      </c>
      <c r="H92" s="6">
        <v>70.8</v>
      </c>
    </row>
    <row r="93" spans="1:8" ht="20.100000000000001" customHeight="1">
      <c r="A93" s="5">
        <v>90</v>
      </c>
      <c r="B93" s="5">
        <v>202303024</v>
      </c>
      <c r="C93" s="5" t="str">
        <f>"202303024026"</f>
        <v>202303024026</v>
      </c>
      <c r="D93" s="5">
        <v>92.2</v>
      </c>
      <c r="E93" s="5">
        <v>102.5</v>
      </c>
      <c r="F93" s="6">
        <v>194.7</v>
      </c>
      <c r="G93" s="5">
        <v>75.8</v>
      </c>
      <c r="H93" s="6">
        <v>70.349999999999994</v>
      </c>
    </row>
    <row r="94" spans="1:8" ht="20.100000000000001" customHeight="1">
      <c r="A94" s="5">
        <v>91</v>
      </c>
      <c r="B94" s="5">
        <v>202303025</v>
      </c>
      <c r="C94" s="5" t="str">
        <f>"202303026012"</f>
        <v>202303026012</v>
      </c>
      <c r="D94" s="5">
        <v>100.6</v>
      </c>
      <c r="E94" s="5">
        <v>97.5</v>
      </c>
      <c r="F94" s="6">
        <v>198.1</v>
      </c>
      <c r="G94" s="5">
        <v>79</v>
      </c>
      <c r="H94" s="6">
        <v>72.516666666666694</v>
      </c>
    </row>
    <row r="95" spans="1:8" ht="20.100000000000001" customHeight="1">
      <c r="A95" s="5">
        <v>92</v>
      </c>
      <c r="B95" s="5">
        <v>202303025</v>
      </c>
      <c r="C95" s="5" t="str">
        <f>"202303025029"</f>
        <v>202303025029</v>
      </c>
      <c r="D95" s="5">
        <v>84.3</v>
      </c>
      <c r="E95" s="5">
        <v>112.5</v>
      </c>
      <c r="F95" s="6">
        <v>196.8</v>
      </c>
      <c r="G95" s="5">
        <v>78.400000000000006</v>
      </c>
      <c r="H95" s="6">
        <v>72</v>
      </c>
    </row>
    <row r="96" spans="1:8" ht="20.100000000000001" customHeight="1">
      <c r="A96" s="5">
        <v>93</v>
      </c>
      <c r="B96" s="5">
        <v>202303025</v>
      </c>
      <c r="C96" s="5" t="str">
        <f>"202303025028"</f>
        <v>202303025028</v>
      </c>
      <c r="D96" s="5">
        <v>81</v>
      </c>
      <c r="E96" s="5">
        <v>111.5</v>
      </c>
      <c r="F96" s="6">
        <v>192.5</v>
      </c>
      <c r="G96" s="5">
        <v>74.400000000000006</v>
      </c>
      <c r="H96" s="6">
        <v>69.283333333333303</v>
      </c>
    </row>
    <row r="97" spans="1:8" ht="20.100000000000001" customHeight="1">
      <c r="A97" s="5">
        <v>94</v>
      </c>
      <c r="B97" s="5">
        <v>202303026</v>
      </c>
      <c r="C97" s="5" t="str">
        <f>"202303026017"</f>
        <v>202303026017</v>
      </c>
      <c r="D97" s="5">
        <v>81.2</v>
      </c>
      <c r="E97" s="5">
        <v>109.5</v>
      </c>
      <c r="F97" s="6">
        <v>190.7</v>
      </c>
      <c r="G97" s="5">
        <v>78.8</v>
      </c>
      <c r="H97" s="6">
        <v>71.183333333333294</v>
      </c>
    </row>
    <row r="98" spans="1:8" ht="20.100000000000001" customHeight="1">
      <c r="A98" s="5">
        <v>95</v>
      </c>
      <c r="B98" s="5">
        <v>202303026</v>
      </c>
      <c r="C98" s="5" t="str">
        <f>"202303026016"</f>
        <v>202303026016</v>
      </c>
      <c r="D98" s="5">
        <v>95.7</v>
      </c>
      <c r="E98" s="5">
        <v>97</v>
      </c>
      <c r="F98" s="6">
        <v>192.7</v>
      </c>
      <c r="G98" s="5">
        <v>76.599999999999994</v>
      </c>
      <c r="H98" s="6">
        <v>70.4166666666667</v>
      </c>
    </row>
    <row r="99" spans="1:8" ht="20.100000000000001" customHeight="1">
      <c r="A99" s="5">
        <v>96</v>
      </c>
      <c r="B99" s="5">
        <v>202303026</v>
      </c>
      <c r="C99" s="5" t="str">
        <f>"202303026014"</f>
        <v>202303026014</v>
      </c>
      <c r="D99" s="5">
        <v>83.5</v>
      </c>
      <c r="E99" s="5">
        <v>101.5</v>
      </c>
      <c r="F99" s="6">
        <v>185</v>
      </c>
      <c r="G99" s="5" t="s">
        <v>10</v>
      </c>
      <c r="H99" s="6">
        <v>30.8333333333333</v>
      </c>
    </row>
    <row r="100" spans="1:8" ht="20.100000000000001" customHeight="1">
      <c r="A100" s="5">
        <v>97</v>
      </c>
      <c r="B100" s="5">
        <v>202303027</v>
      </c>
      <c r="C100" s="5" t="str">
        <f>"202303026019"</f>
        <v>202303026019</v>
      </c>
      <c r="D100" s="5">
        <v>109.1</v>
      </c>
      <c r="E100" s="5">
        <v>101.5</v>
      </c>
      <c r="F100" s="6">
        <v>210.6</v>
      </c>
      <c r="G100" s="5">
        <v>75.900000000000006</v>
      </c>
      <c r="H100" s="6">
        <v>73.05</v>
      </c>
    </row>
    <row r="101" spans="1:8" ht="20.100000000000001" customHeight="1">
      <c r="A101" s="5">
        <v>98</v>
      </c>
      <c r="B101" s="5">
        <v>202303027</v>
      </c>
      <c r="C101" s="5" t="str">
        <f>"202303026025"</f>
        <v>202303026025</v>
      </c>
      <c r="D101" s="5">
        <v>77.900000000000006</v>
      </c>
      <c r="E101" s="5">
        <v>97.5</v>
      </c>
      <c r="F101" s="6">
        <v>175.4</v>
      </c>
      <c r="G101" s="5">
        <v>75</v>
      </c>
      <c r="H101" s="6">
        <v>66.733333333333306</v>
      </c>
    </row>
    <row r="102" spans="1:8" ht="20.100000000000001" customHeight="1">
      <c r="A102" s="5">
        <v>99</v>
      </c>
      <c r="B102" s="5">
        <v>202303027</v>
      </c>
      <c r="C102" s="5" t="str">
        <f>"202303026018"</f>
        <v>202303026018</v>
      </c>
      <c r="D102" s="5">
        <v>62</v>
      </c>
      <c r="E102" s="5">
        <v>104.5</v>
      </c>
      <c r="F102" s="6">
        <v>166.5</v>
      </c>
      <c r="G102" s="5">
        <v>73.099999999999994</v>
      </c>
      <c r="H102" s="6">
        <v>64.3</v>
      </c>
    </row>
    <row r="103" spans="1:8" ht="20.100000000000001" customHeight="1">
      <c r="A103" s="5">
        <v>100</v>
      </c>
      <c r="B103" s="5">
        <v>202303027</v>
      </c>
      <c r="C103" s="5" t="str">
        <f>"202303026022"</f>
        <v>202303026022</v>
      </c>
      <c r="D103" s="5">
        <v>64.8</v>
      </c>
      <c r="E103" s="5">
        <v>96</v>
      </c>
      <c r="F103" s="6">
        <v>160.80000000000001</v>
      </c>
      <c r="G103" s="5">
        <v>0</v>
      </c>
      <c r="H103" s="6">
        <v>26.8</v>
      </c>
    </row>
    <row r="104" spans="1:8" ht="20.100000000000001" customHeight="1">
      <c r="A104" s="5">
        <v>101</v>
      </c>
      <c r="B104" s="5">
        <v>202303027</v>
      </c>
      <c r="C104" s="5" t="str">
        <f>"202303026024"</f>
        <v>202303026024</v>
      </c>
      <c r="D104" s="5">
        <v>68.3</v>
      </c>
      <c r="E104" s="5">
        <v>85.5</v>
      </c>
      <c r="F104" s="6">
        <v>153.80000000000001</v>
      </c>
      <c r="G104" s="5">
        <v>0</v>
      </c>
      <c r="H104" s="6">
        <v>25.633333333333301</v>
      </c>
    </row>
    <row r="105" spans="1:8" ht="20.100000000000001" customHeight="1">
      <c r="A105" s="5">
        <v>102</v>
      </c>
      <c r="B105" s="5">
        <v>202303028</v>
      </c>
      <c r="C105" s="5" t="str">
        <f>"202303027010"</f>
        <v>202303027010</v>
      </c>
      <c r="D105" s="5">
        <v>91.3</v>
      </c>
      <c r="E105" s="5">
        <v>116</v>
      </c>
      <c r="F105" s="6">
        <v>207.3</v>
      </c>
      <c r="G105" s="5">
        <v>77.2</v>
      </c>
      <c r="H105" s="6">
        <v>73.150000000000006</v>
      </c>
    </row>
    <row r="106" spans="1:8" ht="20.100000000000001" customHeight="1">
      <c r="A106" s="5">
        <v>103</v>
      </c>
      <c r="B106" s="5">
        <v>202303028</v>
      </c>
      <c r="C106" s="5" t="str">
        <f>"202303027002"</f>
        <v>202303027002</v>
      </c>
      <c r="D106" s="5">
        <v>100.3</v>
      </c>
      <c r="E106" s="5">
        <v>104</v>
      </c>
      <c r="F106" s="6">
        <v>204.3</v>
      </c>
      <c r="G106" s="5">
        <v>77.8</v>
      </c>
      <c r="H106" s="6">
        <v>72.95</v>
      </c>
    </row>
    <row r="107" spans="1:8" ht="20.100000000000001" customHeight="1">
      <c r="A107" s="5">
        <v>104</v>
      </c>
      <c r="B107" s="5">
        <v>202303028</v>
      </c>
      <c r="C107" s="5" t="str">
        <f>"202303027013"</f>
        <v>202303027013</v>
      </c>
      <c r="D107" s="5">
        <v>93.2</v>
      </c>
      <c r="E107" s="5">
        <v>105.5</v>
      </c>
      <c r="F107" s="6">
        <v>198.7</v>
      </c>
      <c r="G107" s="5">
        <v>76.8</v>
      </c>
      <c r="H107" s="6">
        <v>71.516666666666694</v>
      </c>
    </row>
    <row r="108" spans="1:8" ht="20.100000000000001" customHeight="1">
      <c r="A108" s="5">
        <v>105</v>
      </c>
      <c r="B108" s="5">
        <v>202303029</v>
      </c>
      <c r="C108" s="5" t="str">
        <f>"202303027025"</f>
        <v>202303027025</v>
      </c>
      <c r="D108" s="5">
        <v>99.5</v>
      </c>
      <c r="E108" s="5">
        <v>107.5</v>
      </c>
      <c r="F108" s="6">
        <v>207</v>
      </c>
      <c r="G108" s="5">
        <v>77.2</v>
      </c>
      <c r="H108" s="6">
        <v>73.099999999999994</v>
      </c>
    </row>
    <row r="109" spans="1:8" ht="20.100000000000001" customHeight="1">
      <c r="A109" s="5">
        <v>106</v>
      </c>
      <c r="B109" s="5">
        <v>202303029</v>
      </c>
      <c r="C109" s="5" t="str">
        <f>"202303028001"</f>
        <v>202303028001</v>
      </c>
      <c r="D109" s="5">
        <v>97</v>
      </c>
      <c r="E109" s="5">
        <v>98</v>
      </c>
      <c r="F109" s="6">
        <v>195</v>
      </c>
      <c r="G109" s="5">
        <v>73</v>
      </c>
      <c r="H109" s="6">
        <v>69</v>
      </c>
    </row>
    <row r="110" spans="1:8" ht="20.100000000000001" customHeight="1">
      <c r="A110" s="5">
        <v>107</v>
      </c>
      <c r="B110" s="5">
        <v>202303029</v>
      </c>
      <c r="C110" s="5" t="str">
        <f>"202303027021"</f>
        <v>202303027021</v>
      </c>
      <c r="D110" s="5">
        <v>84.1</v>
      </c>
      <c r="E110" s="5">
        <v>97.5</v>
      </c>
      <c r="F110" s="6">
        <v>181.6</v>
      </c>
      <c r="G110" s="5">
        <v>70.2</v>
      </c>
      <c r="H110" s="6">
        <v>65.366666666666703</v>
      </c>
    </row>
    <row r="111" spans="1:8" ht="20.100000000000001" customHeight="1">
      <c r="A111" s="5">
        <v>108</v>
      </c>
      <c r="B111" s="5">
        <v>202303030</v>
      </c>
      <c r="C111" s="5" t="str">
        <f>"202303028005"</f>
        <v>202303028005</v>
      </c>
      <c r="D111" s="5">
        <v>87.2</v>
      </c>
      <c r="E111" s="5">
        <v>94</v>
      </c>
      <c r="F111" s="6">
        <v>181.2</v>
      </c>
      <c r="G111" s="5">
        <v>76.8</v>
      </c>
      <c r="H111" s="6">
        <v>68.599999999999994</v>
      </c>
    </row>
    <row r="112" spans="1:8" ht="20.100000000000001" customHeight="1">
      <c r="A112" s="5">
        <v>109</v>
      </c>
      <c r="B112" s="5">
        <v>202303030</v>
      </c>
      <c r="C112" s="5" t="str">
        <f>"202303028009"</f>
        <v>202303028009</v>
      </c>
      <c r="D112" s="5">
        <v>94.8</v>
      </c>
      <c r="E112" s="5">
        <v>90</v>
      </c>
      <c r="F112" s="6">
        <v>184.8</v>
      </c>
      <c r="G112" s="5">
        <v>75</v>
      </c>
      <c r="H112" s="6">
        <v>68.3</v>
      </c>
    </row>
    <row r="113" spans="1:8" ht="20.100000000000001" customHeight="1">
      <c r="A113" s="5">
        <v>110</v>
      </c>
      <c r="B113" s="5">
        <v>202303030</v>
      </c>
      <c r="C113" s="5" t="str">
        <f>"202303028008"</f>
        <v>202303028008</v>
      </c>
      <c r="D113" s="5">
        <v>78.5</v>
      </c>
      <c r="E113" s="5">
        <v>101.5</v>
      </c>
      <c r="F113" s="6">
        <v>180</v>
      </c>
      <c r="G113" s="5">
        <v>73</v>
      </c>
      <c r="H113" s="6">
        <v>66.5</v>
      </c>
    </row>
    <row r="114" spans="1:8" ht="20.100000000000001" customHeight="1">
      <c r="A114" s="5">
        <v>111</v>
      </c>
      <c r="B114" s="5">
        <v>202303031</v>
      </c>
      <c r="C114" s="5" t="str">
        <f>"202303029004"</f>
        <v>202303029004</v>
      </c>
      <c r="D114" s="5">
        <v>92.9</v>
      </c>
      <c r="E114" s="5">
        <v>111.5</v>
      </c>
      <c r="F114" s="6">
        <v>204.4</v>
      </c>
      <c r="G114" s="5">
        <v>78.8</v>
      </c>
      <c r="H114" s="6">
        <v>73.466666666666697</v>
      </c>
    </row>
    <row r="115" spans="1:8" ht="20.100000000000001" customHeight="1">
      <c r="A115" s="5">
        <v>112</v>
      </c>
      <c r="B115" s="5">
        <v>202303031</v>
      </c>
      <c r="C115" s="5" t="str">
        <f>"202303029006"</f>
        <v>202303029006</v>
      </c>
      <c r="D115" s="5">
        <v>109.6</v>
      </c>
      <c r="E115" s="5">
        <v>106.5</v>
      </c>
      <c r="F115" s="6">
        <v>216.1</v>
      </c>
      <c r="G115" s="5">
        <v>74.8</v>
      </c>
      <c r="H115" s="6">
        <v>73.4166666666667</v>
      </c>
    </row>
    <row r="116" spans="1:8" ht="20.100000000000001" customHeight="1">
      <c r="A116" s="5">
        <v>113</v>
      </c>
      <c r="B116" s="5">
        <v>202303031</v>
      </c>
      <c r="C116" s="5" t="str">
        <f>"202303029012"</f>
        <v>202303029012</v>
      </c>
      <c r="D116" s="5">
        <v>105.9</v>
      </c>
      <c r="E116" s="5">
        <v>108</v>
      </c>
      <c r="F116" s="6">
        <v>213.9</v>
      </c>
      <c r="G116" s="5">
        <v>74</v>
      </c>
      <c r="H116" s="6">
        <v>72.650000000000006</v>
      </c>
    </row>
    <row r="117" spans="1:8" ht="20.100000000000001" customHeight="1">
      <c r="A117" s="5">
        <v>114</v>
      </c>
      <c r="B117" s="5">
        <v>202303032</v>
      </c>
      <c r="C117" s="5" t="str">
        <f>"202303029023"</f>
        <v>202303029023</v>
      </c>
      <c r="D117" s="5">
        <v>87.7</v>
      </c>
      <c r="E117" s="5">
        <v>102</v>
      </c>
      <c r="F117" s="6">
        <v>189.7</v>
      </c>
      <c r="G117" s="5">
        <v>55.6</v>
      </c>
      <c r="H117" s="6">
        <v>59.4166666666667</v>
      </c>
    </row>
    <row r="118" spans="1:8" ht="20.100000000000001" customHeight="1">
      <c r="A118" s="5">
        <v>115</v>
      </c>
      <c r="B118" s="5">
        <v>202303032</v>
      </c>
      <c r="C118" s="5" t="str">
        <f>"202303029024"</f>
        <v>202303029024</v>
      </c>
      <c r="D118" s="5">
        <v>96.7</v>
      </c>
      <c r="E118" s="5">
        <v>104.5</v>
      </c>
      <c r="F118" s="6">
        <v>201.2</v>
      </c>
      <c r="G118" s="5" t="s">
        <v>10</v>
      </c>
      <c r="H118" s="6">
        <v>33.533333333333303</v>
      </c>
    </row>
    <row r="119" spans="1:8" ht="20.100000000000001" customHeight="1">
      <c r="A119" s="5">
        <v>116</v>
      </c>
      <c r="B119" s="5">
        <v>202303032</v>
      </c>
      <c r="C119" s="5" t="str">
        <f>"202303029030"</f>
        <v>202303029030</v>
      </c>
      <c r="D119" s="5">
        <v>81.900000000000006</v>
      </c>
      <c r="E119" s="5">
        <v>106.5</v>
      </c>
      <c r="F119" s="6">
        <v>188.4</v>
      </c>
      <c r="G119" s="5" t="s">
        <v>10</v>
      </c>
      <c r="H119" s="6">
        <v>31.4</v>
      </c>
    </row>
    <row r="120" spans="1:8" ht="20.100000000000001" customHeight="1">
      <c r="A120" s="5">
        <v>117</v>
      </c>
      <c r="B120" s="5">
        <v>202303033</v>
      </c>
      <c r="C120" s="5" t="str">
        <f>"202303030007"</f>
        <v>202303030007</v>
      </c>
      <c r="D120" s="5">
        <v>116.3</v>
      </c>
      <c r="E120" s="5">
        <v>100.5</v>
      </c>
      <c r="F120" s="6">
        <v>216.8</v>
      </c>
      <c r="G120" s="5">
        <v>75.599999999999994</v>
      </c>
      <c r="H120" s="6">
        <v>73.933333333333294</v>
      </c>
    </row>
    <row r="121" spans="1:8" ht="20.100000000000001" customHeight="1">
      <c r="A121" s="5">
        <v>118</v>
      </c>
      <c r="B121" s="5">
        <v>202303033</v>
      </c>
      <c r="C121" s="5" t="str">
        <f>"202303030004"</f>
        <v>202303030004</v>
      </c>
      <c r="D121" s="5">
        <v>98.4</v>
      </c>
      <c r="E121" s="5">
        <v>102.5</v>
      </c>
      <c r="F121" s="6">
        <v>200.9</v>
      </c>
      <c r="G121" s="5">
        <v>79.400000000000006</v>
      </c>
      <c r="H121" s="6">
        <v>73.183333333333294</v>
      </c>
    </row>
    <row r="122" spans="1:8" ht="20.100000000000001" customHeight="1">
      <c r="A122" s="5">
        <v>119</v>
      </c>
      <c r="B122" s="5">
        <v>202303033</v>
      </c>
      <c r="C122" s="5" t="str">
        <f>"202303030009"</f>
        <v>202303030009</v>
      </c>
      <c r="D122" s="5">
        <v>95.6</v>
      </c>
      <c r="E122" s="5">
        <v>111.5</v>
      </c>
      <c r="F122" s="6">
        <v>207.1</v>
      </c>
      <c r="G122" s="5">
        <v>76.599999999999994</v>
      </c>
      <c r="H122" s="6">
        <v>72.816666666666706</v>
      </c>
    </row>
    <row r="123" spans="1:8" ht="20.100000000000001" customHeight="1">
      <c r="A123" s="5">
        <v>120</v>
      </c>
      <c r="B123" s="5">
        <v>202303034</v>
      </c>
      <c r="C123" s="5" t="str">
        <f>"202303031012"</f>
        <v>202303031012</v>
      </c>
      <c r="D123" s="5">
        <v>101.3</v>
      </c>
      <c r="E123" s="5">
        <v>107</v>
      </c>
      <c r="F123" s="6">
        <v>208.3</v>
      </c>
      <c r="G123" s="5">
        <v>77.400000000000006</v>
      </c>
      <c r="H123" s="6">
        <v>73.4166666666667</v>
      </c>
    </row>
    <row r="124" spans="1:8" ht="20.100000000000001" customHeight="1">
      <c r="A124" s="5">
        <v>121</v>
      </c>
      <c r="B124" s="5">
        <v>202303034</v>
      </c>
      <c r="C124" s="5" t="str">
        <f>"202303030014"</f>
        <v>202303030014</v>
      </c>
      <c r="D124" s="5">
        <v>91.7</v>
      </c>
      <c r="E124" s="5">
        <v>111.5</v>
      </c>
      <c r="F124" s="6">
        <v>203.2</v>
      </c>
      <c r="G124" s="5">
        <v>77.400000000000006</v>
      </c>
      <c r="H124" s="6">
        <v>72.566666666666706</v>
      </c>
    </row>
    <row r="125" spans="1:8" ht="20.100000000000001" customHeight="1">
      <c r="A125" s="5">
        <v>122</v>
      </c>
      <c r="B125" s="5">
        <v>202303034</v>
      </c>
      <c r="C125" s="5" t="str">
        <f>"202303031013"</f>
        <v>202303031013</v>
      </c>
      <c r="D125" s="5">
        <v>85.1</v>
      </c>
      <c r="E125" s="5">
        <v>108.5</v>
      </c>
      <c r="F125" s="6">
        <v>193.6</v>
      </c>
      <c r="G125" s="5">
        <v>79.599999999999994</v>
      </c>
      <c r="H125" s="6">
        <v>72.066666666666706</v>
      </c>
    </row>
    <row r="126" spans="1:8" ht="20.100000000000001" customHeight="1">
      <c r="A126" s="5">
        <v>123</v>
      </c>
      <c r="B126" s="5">
        <v>202303034</v>
      </c>
      <c r="C126" s="5" t="str">
        <f>"202303030018"</f>
        <v>202303030018</v>
      </c>
      <c r="D126" s="5">
        <v>89</v>
      </c>
      <c r="E126" s="5">
        <v>107.5</v>
      </c>
      <c r="F126" s="6">
        <v>196.5</v>
      </c>
      <c r="G126" s="5">
        <v>77.8</v>
      </c>
      <c r="H126" s="6">
        <v>71.650000000000006</v>
      </c>
    </row>
    <row r="127" spans="1:8" ht="20.100000000000001" customHeight="1">
      <c r="A127" s="5">
        <v>124</v>
      </c>
      <c r="B127" s="5">
        <v>202303034</v>
      </c>
      <c r="C127" s="5" t="str">
        <f>"202303031002"</f>
        <v>202303031002</v>
      </c>
      <c r="D127" s="5">
        <v>97.3</v>
      </c>
      <c r="E127" s="5">
        <v>104.5</v>
      </c>
      <c r="F127" s="6">
        <v>201.8</v>
      </c>
      <c r="G127" s="5">
        <v>76</v>
      </c>
      <c r="H127" s="6">
        <v>71.633333333333297</v>
      </c>
    </row>
    <row r="128" spans="1:8" ht="20.100000000000001" customHeight="1">
      <c r="A128" s="5">
        <v>125</v>
      </c>
      <c r="B128" s="5">
        <v>202303034</v>
      </c>
      <c r="C128" s="5" t="str">
        <f>"202303030021"</f>
        <v>202303030021</v>
      </c>
      <c r="D128" s="5">
        <v>97.7</v>
      </c>
      <c r="E128" s="5">
        <v>98.5</v>
      </c>
      <c r="F128" s="6">
        <v>196.2</v>
      </c>
      <c r="G128" s="5">
        <v>76.400000000000006</v>
      </c>
      <c r="H128" s="6">
        <v>70.900000000000006</v>
      </c>
    </row>
    <row r="129" spans="1:8" ht="20.100000000000001" customHeight="1">
      <c r="A129" s="5">
        <v>126</v>
      </c>
      <c r="B129" s="5">
        <v>202303035</v>
      </c>
      <c r="C129" s="5" t="str">
        <f>"202303031016"</f>
        <v>202303031016</v>
      </c>
      <c r="D129" s="5">
        <v>96.9</v>
      </c>
      <c r="E129" s="5">
        <v>118</v>
      </c>
      <c r="F129" s="6">
        <v>214.9</v>
      </c>
      <c r="G129" s="5">
        <v>77.400000000000006</v>
      </c>
      <c r="H129" s="6">
        <v>74.516666666666694</v>
      </c>
    </row>
    <row r="130" spans="1:8" ht="20.100000000000001" customHeight="1">
      <c r="A130" s="5">
        <v>127</v>
      </c>
      <c r="B130" s="5">
        <v>202303035</v>
      </c>
      <c r="C130" s="5" t="str">
        <f>"202303031017"</f>
        <v>202303031017</v>
      </c>
      <c r="D130" s="5">
        <v>88.7</v>
      </c>
      <c r="E130" s="5">
        <v>101.5</v>
      </c>
      <c r="F130" s="6">
        <v>190.2</v>
      </c>
      <c r="G130" s="5">
        <v>74.8</v>
      </c>
      <c r="H130" s="6">
        <v>69.099999999999994</v>
      </c>
    </row>
    <row r="131" spans="1:8" ht="20.100000000000001" customHeight="1">
      <c r="A131" s="5">
        <v>128</v>
      </c>
      <c r="B131" s="5">
        <v>202303035</v>
      </c>
      <c r="C131" s="5" t="str">
        <f>"202303031018"</f>
        <v>202303031018</v>
      </c>
      <c r="D131" s="5">
        <v>85.6</v>
      </c>
      <c r="E131" s="5">
        <v>103</v>
      </c>
      <c r="F131" s="6">
        <v>188.6</v>
      </c>
      <c r="G131" s="5">
        <v>74.2</v>
      </c>
      <c r="H131" s="6">
        <v>68.533333333333303</v>
      </c>
    </row>
    <row r="132" spans="1:8" ht="20.100000000000001" customHeight="1">
      <c r="A132" s="5">
        <v>129</v>
      </c>
      <c r="B132" s="5">
        <v>202303036</v>
      </c>
      <c r="C132" s="5" t="str">
        <f>"202303031028"</f>
        <v>202303031028</v>
      </c>
      <c r="D132" s="5">
        <v>104.6</v>
      </c>
      <c r="E132" s="5">
        <v>102</v>
      </c>
      <c r="F132" s="6">
        <v>206.6</v>
      </c>
      <c r="G132" s="5">
        <v>77.8</v>
      </c>
      <c r="H132" s="6">
        <v>73.3333333333333</v>
      </c>
    </row>
    <row r="133" spans="1:8" ht="20.100000000000001" customHeight="1">
      <c r="A133" s="5">
        <v>130</v>
      </c>
      <c r="B133" s="5">
        <v>202303036</v>
      </c>
      <c r="C133" s="5" t="str">
        <f>"202303032010"</f>
        <v>202303032010</v>
      </c>
      <c r="D133" s="5">
        <v>92.6</v>
      </c>
      <c r="E133" s="5">
        <v>109.5</v>
      </c>
      <c r="F133" s="6">
        <v>202.1</v>
      </c>
      <c r="G133" s="5">
        <v>77.8</v>
      </c>
      <c r="H133" s="6">
        <v>72.5833333333333</v>
      </c>
    </row>
    <row r="134" spans="1:8" ht="20.100000000000001" customHeight="1">
      <c r="A134" s="5">
        <v>131</v>
      </c>
      <c r="B134" s="5">
        <v>202303036</v>
      </c>
      <c r="C134" s="5" t="str">
        <f>"202303032012"</f>
        <v>202303032012</v>
      </c>
      <c r="D134" s="5">
        <v>109.2</v>
      </c>
      <c r="E134" s="5">
        <v>95</v>
      </c>
      <c r="F134" s="6">
        <v>204.2</v>
      </c>
      <c r="G134" s="5">
        <v>77</v>
      </c>
      <c r="H134" s="6">
        <v>72.533333333333303</v>
      </c>
    </row>
    <row r="135" spans="1:8" ht="20.100000000000001" customHeight="1">
      <c r="A135" s="5">
        <v>132</v>
      </c>
      <c r="B135" s="5">
        <v>202303037</v>
      </c>
      <c r="C135" s="5" t="str">
        <f>"202303032027"</f>
        <v>202303032027</v>
      </c>
      <c r="D135" s="5">
        <v>111.8</v>
      </c>
      <c r="E135" s="5">
        <v>113.5</v>
      </c>
      <c r="F135" s="6">
        <v>225.3</v>
      </c>
      <c r="G135" s="5">
        <v>76.599999999999994</v>
      </c>
      <c r="H135" s="6">
        <v>75.849999999999994</v>
      </c>
    </row>
    <row r="136" spans="1:8" ht="20.100000000000001" customHeight="1">
      <c r="A136" s="5">
        <v>133</v>
      </c>
      <c r="B136" s="5">
        <v>202303037</v>
      </c>
      <c r="C136" s="5" t="str">
        <f>"202303032029"</f>
        <v>202303032029</v>
      </c>
      <c r="D136" s="5">
        <v>91.1</v>
      </c>
      <c r="E136" s="5">
        <v>112.5</v>
      </c>
      <c r="F136" s="6">
        <v>203.6</v>
      </c>
      <c r="G136" s="5">
        <v>74.8</v>
      </c>
      <c r="H136" s="6">
        <v>71.3333333333333</v>
      </c>
    </row>
    <row r="137" spans="1:8" ht="20.100000000000001" customHeight="1">
      <c r="A137" s="5">
        <v>134</v>
      </c>
      <c r="B137" s="5">
        <v>202303037</v>
      </c>
      <c r="C137" s="5" t="str">
        <f>"202303032028"</f>
        <v>202303032028</v>
      </c>
      <c r="D137" s="5">
        <v>100.8</v>
      </c>
      <c r="E137" s="5">
        <v>108</v>
      </c>
      <c r="F137" s="6">
        <v>208.8</v>
      </c>
      <c r="G137" s="5" t="s">
        <v>10</v>
      </c>
      <c r="H137" s="6">
        <v>34.799999999999997</v>
      </c>
    </row>
    <row r="138" spans="1:8" ht="20.100000000000001" customHeight="1">
      <c r="A138" s="5">
        <v>135</v>
      </c>
      <c r="B138" s="5">
        <v>202303038</v>
      </c>
      <c r="C138" s="5" t="str">
        <f>"202303033007"</f>
        <v>202303033007</v>
      </c>
      <c r="D138" s="5">
        <v>101.5</v>
      </c>
      <c r="E138" s="5">
        <v>105</v>
      </c>
      <c r="F138" s="6">
        <v>206.5</v>
      </c>
      <c r="G138" s="5">
        <v>77.8</v>
      </c>
      <c r="H138" s="6">
        <v>73.316666666666706</v>
      </c>
    </row>
    <row r="139" spans="1:8" ht="20.100000000000001" customHeight="1">
      <c r="A139" s="5">
        <v>136</v>
      </c>
      <c r="B139" s="5">
        <v>202303038</v>
      </c>
      <c r="C139" s="5" t="str">
        <f>"202303033010"</f>
        <v>202303033010</v>
      </c>
      <c r="D139" s="5">
        <v>92.4</v>
      </c>
      <c r="E139" s="5">
        <v>101</v>
      </c>
      <c r="F139" s="6">
        <v>193.4</v>
      </c>
      <c r="G139" s="5">
        <v>76</v>
      </c>
      <c r="H139" s="6">
        <v>70.233333333333306</v>
      </c>
    </row>
    <row r="140" spans="1:8" ht="20.100000000000001" customHeight="1">
      <c r="A140" s="5">
        <v>137</v>
      </c>
      <c r="B140" s="5">
        <v>202303038</v>
      </c>
      <c r="C140" s="5" t="str">
        <f>"202303033008"</f>
        <v>202303033008</v>
      </c>
      <c r="D140" s="5">
        <v>66.900000000000006</v>
      </c>
      <c r="E140" s="5">
        <v>101.5</v>
      </c>
      <c r="F140" s="6">
        <v>168.4</v>
      </c>
      <c r="G140" s="5">
        <v>73</v>
      </c>
      <c r="H140" s="6">
        <v>64.566666666666706</v>
      </c>
    </row>
    <row r="141" spans="1:8" ht="20.100000000000001" customHeight="1">
      <c r="A141" s="5">
        <v>138</v>
      </c>
      <c r="B141" s="5">
        <v>202303039</v>
      </c>
      <c r="C141" s="5" t="str">
        <f>"202303033029"</f>
        <v>202303033029</v>
      </c>
      <c r="D141" s="5">
        <v>88.9</v>
      </c>
      <c r="E141" s="5">
        <v>111.5</v>
      </c>
      <c r="F141" s="6">
        <v>200.4</v>
      </c>
      <c r="G141" s="5">
        <v>80.400000000000006</v>
      </c>
      <c r="H141" s="6">
        <v>73.599999999999994</v>
      </c>
    </row>
    <row r="142" spans="1:8" ht="20.100000000000001" customHeight="1">
      <c r="A142" s="5">
        <v>139</v>
      </c>
      <c r="B142" s="5">
        <v>202303039</v>
      </c>
      <c r="C142" s="5" t="str">
        <f>"202303033024"</f>
        <v>202303033024</v>
      </c>
      <c r="D142" s="5">
        <v>87.3</v>
      </c>
      <c r="E142" s="5">
        <v>111</v>
      </c>
      <c r="F142" s="6">
        <v>198.3</v>
      </c>
      <c r="G142" s="5">
        <v>79.400000000000006</v>
      </c>
      <c r="H142" s="6">
        <v>72.75</v>
      </c>
    </row>
    <row r="143" spans="1:8" ht="20.100000000000001" customHeight="1">
      <c r="A143" s="5">
        <v>140</v>
      </c>
      <c r="B143" s="5">
        <v>202303039</v>
      </c>
      <c r="C143" s="5" t="str">
        <f>"202303033015"</f>
        <v>202303033015</v>
      </c>
      <c r="D143" s="5">
        <v>83.6</v>
      </c>
      <c r="E143" s="5">
        <v>110.5</v>
      </c>
      <c r="F143" s="6">
        <v>194.1</v>
      </c>
      <c r="G143" s="5">
        <v>75</v>
      </c>
      <c r="H143" s="6">
        <v>69.849999999999994</v>
      </c>
    </row>
    <row r="144" spans="1:8" ht="20.100000000000001" customHeight="1">
      <c r="A144" s="5">
        <v>141</v>
      </c>
      <c r="B144" s="5">
        <v>202303040</v>
      </c>
      <c r="C144" s="5" t="str">
        <f>"202303034019"</f>
        <v>202303034019</v>
      </c>
      <c r="D144" s="5">
        <v>93.2</v>
      </c>
      <c r="E144" s="5">
        <v>107</v>
      </c>
      <c r="F144" s="6">
        <v>200.2</v>
      </c>
      <c r="G144" s="5">
        <v>78.599999999999994</v>
      </c>
      <c r="H144" s="6">
        <v>72.6666666666667</v>
      </c>
    </row>
    <row r="145" spans="1:8" ht="20.100000000000001" customHeight="1">
      <c r="A145" s="5">
        <v>142</v>
      </c>
      <c r="B145" s="5">
        <v>202303040</v>
      </c>
      <c r="C145" s="5" t="str">
        <f>"202303034022"</f>
        <v>202303034022</v>
      </c>
      <c r="D145" s="5">
        <v>91.2</v>
      </c>
      <c r="E145" s="5">
        <v>107.5</v>
      </c>
      <c r="F145" s="6">
        <v>198.7</v>
      </c>
      <c r="G145" s="5">
        <v>78.599999999999994</v>
      </c>
      <c r="H145" s="6">
        <v>72.4166666666667</v>
      </c>
    </row>
    <row r="146" spans="1:8" ht="20.100000000000001" customHeight="1">
      <c r="A146" s="5">
        <v>143</v>
      </c>
      <c r="B146" s="5">
        <v>202303040</v>
      </c>
      <c r="C146" s="5" t="str">
        <f>"202303034004"</f>
        <v>202303034004</v>
      </c>
      <c r="D146" s="5">
        <v>92.1</v>
      </c>
      <c r="E146" s="5">
        <v>102.5</v>
      </c>
      <c r="F146" s="6">
        <v>194.6</v>
      </c>
      <c r="G146" s="5">
        <v>78.2</v>
      </c>
      <c r="H146" s="6">
        <v>71.533333333333303</v>
      </c>
    </row>
    <row r="147" spans="1:8" ht="20.100000000000001" customHeight="1">
      <c r="A147" s="5">
        <v>144</v>
      </c>
      <c r="B147" s="5">
        <v>202303041</v>
      </c>
      <c r="C147" s="5" t="str">
        <f>"202303034025"</f>
        <v>202303034025</v>
      </c>
      <c r="D147" s="5">
        <v>97.8</v>
      </c>
      <c r="E147" s="5">
        <v>103.5</v>
      </c>
      <c r="F147" s="6">
        <v>201.3</v>
      </c>
      <c r="G147" s="5">
        <v>79.599999999999994</v>
      </c>
      <c r="H147" s="6">
        <v>73.349999999999994</v>
      </c>
    </row>
    <row r="148" spans="1:8" ht="20.100000000000001" customHeight="1">
      <c r="A148" s="5">
        <v>145</v>
      </c>
      <c r="B148" s="5">
        <v>202303041</v>
      </c>
      <c r="C148" s="5" t="str">
        <f>"202303035005"</f>
        <v>202303035005</v>
      </c>
      <c r="D148" s="5">
        <v>84.4</v>
      </c>
      <c r="E148" s="5">
        <v>108.5</v>
      </c>
      <c r="F148" s="6">
        <v>192.9</v>
      </c>
      <c r="G148" s="5">
        <v>75.8</v>
      </c>
      <c r="H148" s="6">
        <v>70.05</v>
      </c>
    </row>
    <row r="149" spans="1:8" ht="20.100000000000001" customHeight="1">
      <c r="A149" s="5">
        <v>146</v>
      </c>
      <c r="B149" s="5">
        <v>202303041</v>
      </c>
      <c r="C149" s="5" t="str">
        <f>"202303035010"</f>
        <v>202303035010</v>
      </c>
      <c r="D149" s="5">
        <v>92.6</v>
      </c>
      <c r="E149" s="5">
        <v>98</v>
      </c>
      <c r="F149" s="6">
        <v>190.6</v>
      </c>
      <c r="G149" s="5">
        <v>74.400000000000006</v>
      </c>
      <c r="H149" s="6">
        <v>68.966666666666697</v>
      </c>
    </row>
    <row r="150" spans="1:8" ht="20.100000000000001" customHeight="1">
      <c r="A150" s="5">
        <v>147</v>
      </c>
      <c r="B150" s="5">
        <v>202303042</v>
      </c>
      <c r="C150" s="5" t="str">
        <f>"202303035011"</f>
        <v>202303035011</v>
      </c>
      <c r="D150" s="5">
        <v>96.9</v>
      </c>
      <c r="E150" s="5">
        <v>102.5</v>
      </c>
      <c r="F150" s="6">
        <v>199.4</v>
      </c>
      <c r="G150" s="5">
        <v>79.400000000000006</v>
      </c>
      <c r="H150" s="6">
        <v>72.933333333333294</v>
      </c>
    </row>
    <row r="151" spans="1:8" ht="20.100000000000001" customHeight="1">
      <c r="A151" s="5">
        <v>148</v>
      </c>
      <c r="B151" s="5">
        <v>202303042</v>
      </c>
      <c r="C151" s="5" t="str">
        <f>"202303035018"</f>
        <v>202303035018</v>
      </c>
      <c r="D151" s="5">
        <v>100.8</v>
      </c>
      <c r="E151" s="5">
        <v>103</v>
      </c>
      <c r="F151" s="6">
        <v>203.8</v>
      </c>
      <c r="G151" s="5">
        <v>76.599999999999994</v>
      </c>
      <c r="H151" s="6">
        <v>72.266666666666694</v>
      </c>
    </row>
    <row r="152" spans="1:8" ht="20.100000000000001" customHeight="1">
      <c r="A152" s="5">
        <v>149</v>
      </c>
      <c r="B152" s="5">
        <v>202303042</v>
      </c>
      <c r="C152" s="5" t="str">
        <f>"202303035012"</f>
        <v>202303035012</v>
      </c>
      <c r="D152" s="5">
        <v>94.7</v>
      </c>
      <c r="E152" s="5">
        <v>104.5</v>
      </c>
      <c r="F152" s="6">
        <v>199.2</v>
      </c>
      <c r="G152" s="5">
        <v>0</v>
      </c>
      <c r="H152" s="6">
        <v>33.200000000000003</v>
      </c>
    </row>
    <row r="153" spans="1:8" ht="20.100000000000001" customHeight="1">
      <c r="A153" s="5">
        <v>150</v>
      </c>
      <c r="B153" s="5">
        <v>202303043</v>
      </c>
      <c r="C153" s="5" t="str">
        <f>"202303035020"</f>
        <v>202303035020</v>
      </c>
      <c r="D153" s="5">
        <v>101.6</v>
      </c>
      <c r="E153" s="5">
        <v>102.5</v>
      </c>
      <c r="F153" s="6">
        <v>204.1</v>
      </c>
      <c r="G153" s="5">
        <v>79.2</v>
      </c>
      <c r="H153" s="6">
        <v>73.616666666666703</v>
      </c>
    </row>
    <row r="154" spans="1:8" ht="20.100000000000001" customHeight="1">
      <c r="A154" s="5">
        <v>151</v>
      </c>
      <c r="B154" s="5">
        <v>202303043</v>
      </c>
      <c r="C154" s="5" t="str">
        <f>"202303035022"</f>
        <v>202303035022</v>
      </c>
      <c r="D154" s="5">
        <v>84.6</v>
      </c>
      <c r="E154" s="5">
        <v>100</v>
      </c>
      <c r="F154" s="6">
        <v>184.6</v>
      </c>
      <c r="G154" s="5">
        <v>75.7</v>
      </c>
      <c r="H154" s="6">
        <v>68.616666666666703</v>
      </c>
    </row>
    <row r="155" spans="1:8" ht="20.100000000000001" customHeight="1">
      <c r="A155" s="5">
        <v>152</v>
      </c>
      <c r="B155" s="5">
        <v>202303044</v>
      </c>
      <c r="C155" s="5" t="str">
        <f>"202303035028"</f>
        <v>202303035028</v>
      </c>
      <c r="D155" s="5">
        <v>104.1</v>
      </c>
      <c r="E155" s="5">
        <v>111</v>
      </c>
      <c r="F155" s="6">
        <v>215.1</v>
      </c>
      <c r="G155" s="5">
        <v>78.8</v>
      </c>
      <c r="H155" s="6">
        <v>75.25</v>
      </c>
    </row>
    <row r="156" spans="1:8" ht="20.100000000000001" customHeight="1">
      <c r="A156" s="5">
        <v>153</v>
      </c>
      <c r="B156" s="5">
        <v>202303044</v>
      </c>
      <c r="C156" s="5" t="str">
        <f>"202303036006"</f>
        <v>202303036006</v>
      </c>
      <c r="D156" s="5">
        <v>104.7</v>
      </c>
      <c r="E156" s="5">
        <v>101</v>
      </c>
      <c r="F156" s="6">
        <v>205.7</v>
      </c>
      <c r="G156" s="5">
        <v>77.400000000000006</v>
      </c>
      <c r="H156" s="6">
        <v>72.983333333333306</v>
      </c>
    </row>
    <row r="157" spans="1:8" ht="20.100000000000001" customHeight="1">
      <c r="A157" s="5">
        <v>154</v>
      </c>
      <c r="B157" s="5">
        <v>202303044</v>
      </c>
      <c r="C157" s="5" t="str">
        <f>"202303036002"</f>
        <v>202303036002</v>
      </c>
      <c r="D157" s="5">
        <v>96.6</v>
      </c>
      <c r="E157" s="5">
        <v>103.5</v>
      </c>
      <c r="F157" s="6">
        <v>200.1</v>
      </c>
      <c r="G157" s="5">
        <v>75.400000000000006</v>
      </c>
      <c r="H157" s="6">
        <v>71.05</v>
      </c>
    </row>
    <row r="158" spans="1:8" ht="20.100000000000001" customHeight="1">
      <c r="A158" s="5">
        <v>155</v>
      </c>
      <c r="B158" s="5">
        <v>202303045</v>
      </c>
      <c r="C158" s="5" t="str">
        <f>"202303036024"</f>
        <v>202303036024</v>
      </c>
      <c r="D158" s="5">
        <v>104.4</v>
      </c>
      <c r="E158" s="5">
        <v>100.5</v>
      </c>
      <c r="F158" s="6">
        <v>204.9</v>
      </c>
      <c r="G158" s="5">
        <v>79.2</v>
      </c>
      <c r="H158" s="6">
        <v>73.75</v>
      </c>
    </row>
    <row r="159" spans="1:8" ht="20.100000000000001" customHeight="1">
      <c r="A159" s="5">
        <v>156</v>
      </c>
      <c r="B159" s="5">
        <v>202303045</v>
      </c>
      <c r="C159" s="5" t="str">
        <f>"202303036030"</f>
        <v>202303036030</v>
      </c>
      <c r="D159" s="5">
        <v>97.6</v>
      </c>
      <c r="E159" s="5">
        <v>99.5</v>
      </c>
      <c r="F159" s="6">
        <v>197.1</v>
      </c>
      <c r="G159" s="5">
        <v>75.099999999999994</v>
      </c>
      <c r="H159" s="6">
        <v>70.400000000000006</v>
      </c>
    </row>
    <row r="160" spans="1:8" ht="20.100000000000001" customHeight="1">
      <c r="A160" s="5">
        <v>157</v>
      </c>
      <c r="B160" s="5">
        <v>202303045</v>
      </c>
      <c r="C160" s="5" t="str">
        <f>"202303037003"</f>
        <v>202303037003</v>
      </c>
      <c r="D160" s="5">
        <v>96.7</v>
      </c>
      <c r="E160" s="5">
        <v>97.5</v>
      </c>
      <c r="F160" s="6">
        <v>194.2</v>
      </c>
      <c r="G160" s="5">
        <v>56</v>
      </c>
      <c r="H160" s="6">
        <v>60.366666666666703</v>
      </c>
    </row>
    <row r="161" spans="1:8" ht="20.100000000000001" customHeight="1">
      <c r="A161" s="5">
        <v>158</v>
      </c>
      <c r="B161" s="5">
        <v>202303046</v>
      </c>
      <c r="C161" s="5" t="str">
        <f>"202303037018"</f>
        <v>202303037018</v>
      </c>
      <c r="D161" s="5">
        <v>101.3</v>
      </c>
      <c r="E161" s="5">
        <v>100.5</v>
      </c>
      <c r="F161" s="6">
        <v>201.8</v>
      </c>
      <c r="G161" s="5">
        <v>78.8</v>
      </c>
      <c r="H161" s="6">
        <v>73.033333333333303</v>
      </c>
    </row>
    <row r="162" spans="1:8" ht="20.100000000000001" customHeight="1">
      <c r="A162" s="5">
        <v>159</v>
      </c>
      <c r="B162" s="5">
        <v>202303046</v>
      </c>
      <c r="C162" s="5" t="str">
        <f>"202303038003"</f>
        <v>202303038003</v>
      </c>
      <c r="D162" s="5">
        <v>97.8</v>
      </c>
      <c r="E162" s="5">
        <v>101.5</v>
      </c>
      <c r="F162" s="6">
        <v>199.3</v>
      </c>
      <c r="G162" s="5">
        <v>76.900000000000006</v>
      </c>
      <c r="H162" s="6">
        <v>71.6666666666667</v>
      </c>
    </row>
    <row r="163" spans="1:8" ht="20.100000000000001" customHeight="1">
      <c r="A163" s="5">
        <v>160</v>
      </c>
      <c r="B163" s="5">
        <v>202303046</v>
      </c>
      <c r="C163" s="5" t="str">
        <f>"202303037010"</f>
        <v>202303037010</v>
      </c>
      <c r="D163" s="5">
        <v>95.7</v>
      </c>
      <c r="E163" s="5">
        <v>98.5</v>
      </c>
      <c r="F163" s="6">
        <v>194.2</v>
      </c>
      <c r="G163" s="5">
        <v>75.400000000000006</v>
      </c>
      <c r="H163" s="6">
        <v>70.066666666666706</v>
      </c>
    </row>
    <row r="164" spans="1:8" ht="20.100000000000001" customHeight="1">
      <c r="A164" s="5">
        <v>161</v>
      </c>
      <c r="B164" s="5">
        <v>202303047</v>
      </c>
      <c r="C164" s="5" t="str">
        <f>"202303038016"</f>
        <v>202303038016</v>
      </c>
      <c r="D164" s="5">
        <v>106.4</v>
      </c>
      <c r="E164" s="5">
        <v>102.5</v>
      </c>
      <c r="F164" s="6">
        <v>208.9</v>
      </c>
      <c r="G164" s="5">
        <v>78.5</v>
      </c>
      <c r="H164" s="6">
        <v>74.066666666666706</v>
      </c>
    </row>
    <row r="165" spans="1:8" ht="20.100000000000001" customHeight="1">
      <c r="A165" s="5">
        <v>162</v>
      </c>
      <c r="B165" s="5">
        <v>202303047</v>
      </c>
      <c r="C165" s="5" t="str">
        <f>"202303038009"</f>
        <v>202303038009</v>
      </c>
      <c r="D165" s="5">
        <v>96.3</v>
      </c>
      <c r="E165" s="5">
        <v>109.5</v>
      </c>
      <c r="F165" s="6">
        <v>205.8</v>
      </c>
      <c r="G165" s="5">
        <v>77.8</v>
      </c>
      <c r="H165" s="6">
        <v>73.2</v>
      </c>
    </row>
    <row r="166" spans="1:8" ht="20.100000000000001" customHeight="1">
      <c r="A166" s="5">
        <v>163</v>
      </c>
      <c r="B166" s="5">
        <v>202303047</v>
      </c>
      <c r="C166" s="5" t="str">
        <f>"202303038012"</f>
        <v>202303038012</v>
      </c>
      <c r="D166" s="5">
        <v>89.9</v>
      </c>
      <c r="E166" s="5">
        <v>109.5</v>
      </c>
      <c r="F166" s="6">
        <v>199.4</v>
      </c>
      <c r="G166" s="5">
        <v>77.5</v>
      </c>
      <c r="H166" s="6">
        <v>71.983333333333306</v>
      </c>
    </row>
    <row r="167" spans="1:8" ht="20.100000000000001" customHeight="1">
      <c r="A167" s="5">
        <v>164</v>
      </c>
      <c r="B167" s="5">
        <v>202303048</v>
      </c>
      <c r="C167" s="5" t="str">
        <f>"202303040002"</f>
        <v>202303040002</v>
      </c>
      <c r="D167" s="5">
        <v>98.6</v>
      </c>
      <c r="E167" s="5">
        <v>108</v>
      </c>
      <c r="F167" s="6">
        <v>206.6</v>
      </c>
      <c r="G167" s="5">
        <v>80.8</v>
      </c>
      <c r="H167" s="6">
        <v>74.8333333333333</v>
      </c>
    </row>
    <row r="168" spans="1:8" ht="20.100000000000001" customHeight="1">
      <c r="A168" s="5">
        <v>165</v>
      </c>
      <c r="B168" s="5">
        <v>202303048</v>
      </c>
      <c r="C168" s="5" t="str">
        <f>"202303039007"</f>
        <v>202303039007</v>
      </c>
      <c r="D168" s="5">
        <v>98.5</v>
      </c>
      <c r="E168" s="5">
        <v>103</v>
      </c>
      <c r="F168" s="6">
        <v>201.5</v>
      </c>
      <c r="G168" s="5">
        <v>79.099999999999994</v>
      </c>
      <c r="H168" s="6">
        <v>73.133333333333297</v>
      </c>
    </row>
    <row r="169" spans="1:8" ht="20.100000000000001" customHeight="1">
      <c r="A169" s="5">
        <v>166</v>
      </c>
      <c r="B169" s="5">
        <v>202303048</v>
      </c>
      <c r="C169" s="5" t="str">
        <f>"202303039015"</f>
        <v>202303039015</v>
      </c>
      <c r="D169" s="5">
        <v>98.9</v>
      </c>
      <c r="E169" s="5">
        <v>102</v>
      </c>
      <c r="F169" s="6">
        <v>200.9</v>
      </c>
      <c r="G169" s="5">
        <v>73.900000000000006</v>
      </c>
      <c r="H169" s="6">
        <v>70.433333333333294</v>
      </c>
    </row>
    <row r="170" spans="1:8" ht="20.100000000000001" customHeight="1">
      <c r="A170" s="5">
        <v>167</v>
      </c>
      <c r="B170" s="5">
        <v>202303049</v>
      </c>
      <c r="C170" s="5" t="str">
        <f>"202303040028"</f>
        <v>202303040028</v>
      </c>
      <c r="D170" s="5">
        <v>110</v>
      </c>
      <c r="E170" s="5">
        <v>98.5</v>
      </c>
      <c r="F170" s="6">
        <v>208.5</v>
      </c>
      <c r="G170" s="5">
        <v>77.599999999999994</v>
      </c>
      <c r="H170" s="6">
        <v>73.55</v>
      </c>
    </row>
    <row r="171" spans="1:8" ht="20.100000000000001" customHeight="1">
      <c r="A171" s="5">
        <v>168</v>
      </c>
      <c r="B171" s="5">
        <v>202303049</v>
      </c>
      <c r="C171" s="5" t="str">
        <f>"202303041005"</f>
        <v>202303041005</v>
      </c>
      <c r="D171" s="5">
        <v>89.5</v>
      </c>
      <c r="E171" s="5">
        <v>101.5</v>
      </c>
      <c r="F171" s="6">
        <v>191</v>
      </c>
      <c r="G171" s="5">
        <v>77.8</v>
      </c>
      <c r="H171" s="6">
        <v>70.733333333333306</v>
      </c>
    </row>
    <row r="172" spans="1:8" ht="20.100000000000001" customHeight="1">
      <c r="A172" s="5">
        <v>169</v>
      </c>
      <c r="B172" s="5">
        <v>202303049</v>
      </c>
      <c r="C172" s="5" t="str">
        <f>"202303040027"</f>
        <v>202303040027</v>
      </c>
      <c r="D172" s="5">
        <v>106.3</v>
      </c>
      <c r="E172" s="5">
        <v>87.5</v>
      </c>
      <c r="F172" s="6">
        <v>193.8</v>
      </c>
      <c r="G172" s="5">
        <v>75</v>
      </c>
      <c r="H172" s="6">
        <v>69.8</v>
      </c>
    </row>
    <row r="173" spans="1:8" ht="20.100000000000001" customHeight="1">
      <c r="A173" s="5">
        <v>170</v>
      </c>
      <c r="B173" s="5">
        <v>202303050</v>
      </c>
      <c r="C173" s="5" t="str">
        <f>"202303041017"</f>
        <v>202303041017</v>
      </c>
      <c r="D173" s="5">
        <v>96.8</v>
      </c>
      <c r="E173" s="5">
        <v>102</v>
      </c>
      <c r="F173" s="6">
        <v>198.8</v>
      </c>
      <c r="G173" s="5">
        <v>77.2</v>
      </c>
      <c r="H173" s="6">
        <v>71.733333333333306</v>
      </c>
    </row>
    <row r="174" spans="1:8" ht="20.100000000000001" customHeight="1">
      <c r="A174" s="5">
        <v>171</v>
      </c>
      <c r="B174" s="5">
        <v>202303050</v>
      </c>
      <c r="C174" s="5" t="str">
        <f>"202303041012"</f>
        <v>202303041012</v>
      </c>
      <c r="D174" s="5">
        <v>81.099999999999994</v>
      </c>
      <c r="E174" s="5">
        <v>104</v>
      </c>
      <c r="F174" s="6">
        <v>185.1</v>
      </c>
      <c r="G174" s="5">
        <v>77.8</v>
      </c>
      <c r="H174" s="6">
        <v>69.75</v>
      </c>
    </row>
    <row r="175" spans="1:8" ht="20.100000000000001" customHeight="1">
      <c r="A175" s="5">
        <v>172</v>
      </c>
      <c r="B175" s="5">
        <v>202303050</v>
      </c>
      <c r="C175" s="5" t="str">
        <f>"202303041018"</f>
        <v>202303041018</v>
      </c>
      <c r="D175" s="5">
        <v>83.4</v>
      </c>
      <c r="E175" s="5">
        <v>97</v>
      </c>
      <c r="F175" s="6">
        <v>180.4</v>
      </c>
      <c r="G175" s="5">
        <v>74.400000000000006</v>
      </c>
      <c r="H175" s="6">
        <v>67.266666666666694</v>
      </c>
    </row>
    <row r="176" spans="1:8" ht="20.100000000000001" customHeight="1">
      <c r="A176" s="5">
        <v>173</v>
      </c>
      <c r="B176" s="5">
        <v>202303051</v>
      </c>
      <c r="C176" s="5" t="str">
        <f>"202303043003"</f>
        <v>202303043003</v>
      </c>
      <c r="D176" s="5">
        <v>117.2</v>
      </c>
      <c r="E176" s="5">
        <v>94</v>
      </c>
      <c r="F176" s="6">
        <v>211.2</v>
      </c>
      <c r="G176" s="5">
        <v>78.2</v>
      </c>
      <c r="H176" s="6">
        <v>74.3</v>
      </c>
    </row>
    <row r="177" spans="1:8" ht="20.100000000000001" customHeight="1">
      <c r="A177" s="5">
        <v>174</v>
      </c>
      <c r="B177" s="5">
        <v>202303051</v>
      </c>
      <c r="C177" s="5" t="str">
        <f>"202303042003"</f>
        <v>202303042003</v>
      </c>
      <c r="D177" s="5">
        <v>104.7</v>
      </c>
      <c r="E177" s="5">
        <v>102.5</v>
      </c>
      <c r="F177" s="6">
        <v>207.2</v>
      </c>
      <c r="G177" s="5">
        <v>78</v>
      </c>
      <c r="H177" s="6">
        <v>73.533333333333303</v>
      </c>
    </row>
    <row r="178" spans="1:8" ht="20.100000000000001" customHeight="1">
      <c r="A178" s="5">
        <v>175</v>
      </c>
      <c r="B178" s="5">
        <v>202303051</v>
      </c>
      <c r="C178" s="5" t="str">
        <f>"202303042012"</f>
        <v>202303042012</v>
      </c>
      <c r="D178" s="5">
        <v>100.1</v>
      </c>
      <c r="E178" s="5">
        <v>100.5</v>
      </c>
      <c r="F178" s="6">
        <v>200.6</v>
      </c>
      <c r="G178" s="5" t="s">
        <v>10</v>
      </c>
      <c r="H178" s="6">
        <v>33.433333333333302</v>
      </c>
    </row>
    <row r="179" spans="1:8" ht="20.100000000000001" customHeight="1">
      <c r="A179" s="5">
        <v>176</v>
      </c>
      <c r="B179" s="5">
        <v>202303052</v>
      </c>
      <c r="C179" s="5" t="str">
        <f>"202303043028"</f>
        <v>202303043028</v>
      </c>
      <c r="D179" s="5">
        <v>92</v>
      </c>
      <c r="E179" s="5">
        <v>104.5</v>
      </c>
      <c r="F179" s="6">
        <v>196.5</v>
      </c>
      <c r="G179" s="5">
        <v>76</v>
      </c>
      <c r="H179" s="6">
        <v>70.75</v>
      </c>
    </row>
    <row r="180" spans="1:8" ht="20.100000000000001" customHeight="1">
      <c r="A180" s="5">
        <v>177</v>
      </c>
      <c r="B180" s="5">
        <v>202303052</v>
      </c>
      <c r="C180" s="5" t="str">
        <f>"202303043027"</f>
        <v>202303043027</v>
      </c>
      <c r="D180" s="5">
        <v>81.8</v>
      </c>
      <c r="E180" s="5">
        <v>105</v>
      </c>
      <c r="F180" s="6">
        <v>186.8</v>
      </c>
      <c r="G180" s="5">
        <v>76.599999999999994</v>
      </c>
      <c r="H180" s="6">
        <v>69.433333333333294</v>
      </c>
    </row>
    <row r="181" spans="1:8" ht="20.100000000000001" customHeight="1">
      <c r="A181" s="5">
        <v>178</v>
      </c>
      <c r="B181" s="5">
        <v>202303052</v>
      </c>
      <c r="C181" s="5" t="str">
        <f>"202303043026"</f>
        <v>202303043026</v>
      </c>
      <c r="D181" s="5">
        <v>81.400000000000006</v>
      </c>
      <c r="E181" s="5">
        <v>105.5</v>
      </c>
      <c r="F181" s="6">
        <v>186.9</v>
      </c>
      <c r="G181" s="5">
        <v>73.599999999999994</v>
      </c>
      <c r="H181" s="6">
        <v>67.95</v>
      </c>
    </row>
    <row r="182" spans="1:8" ht="20.100000000000001" customHeight="1">
      <c r="A182" s="5">
        <v>179</v>
      </c>
      <c r="B182" s="5">
        <v>202303053</v>
      </c>
      <c r="C182" s="5" t="str">
        <f>"202303044009"</f>
        <v>202303044009</v>
      </c>
      <c r="D182" s="5">
        <v>104.5</v>
      </c>
      <c r="E182" s="5">
        <v>105.5</v>
      </c>
      <c r="F182" s="6">
        <v>210</v>
      </c>
      <c r="G182" s="5">
        <v>77.2</v>
      </c>
      <c r="H182" s="6">
        <v>73.599999999999994</v>
      </c>
    </row>
    <row r="183" spans="1:8" ht="20.100000000000001" customHeight="1">
      <c r="A183" s="5">
        <v>180</v>
      </c>
      <c r="B183" s="5">
        <v>202303053</v>
      </c>
      <c r="C183" s="5" t="str">
        <f>"202303044001"</f>
        <v>202303044001</v>
      </c>
      <c r="D183" s="5">
        <v>101.8</v>
      </c>
      <c r="E183" s="5">
        <v>100.5</v>
      </c>
      <c r="F183" s="6">
        <v>202.3</v>
      </c>
      <c r="G183" s="5">
        <v>78.2</v>
      </c>
      <c r="H183" s="6">
        <v>72.816666666666706</v>
      </c>
    </row>
    <row r="184" spans="1:8" ht="20.100000000000001" customHeight="1">
      <c r="A184" s="5">
        <v>181</v>
      </c>
      <c r="B184" s="5">
        <v>202303053</v>
      </c>
      <c r="C184" s="5" t="str">
        <f>"202303044002"</f>
        <v>202303044002</v>
      </c>
      <c r="D184" s="5">
        <v>100.2</v>
      </c>
      <c r="E184" s="5">
        <v>100</v>
      </c>
      <c r="F184" s="6">
        <v>200.2</v>
      </c>
      <c r="G184" s="5">
        <v>74.8</v>
      </c>
      <c r="H184" s="6">
        <v>70.766666666666694</v>
      </c>
    </row>
    <row r="185" spans="1:8" ht="20.100000000000001" customHeight="1">
      <c r="A185" s="5">
        <v>182</v>
      </c>
      <c r="B185" s="5">
        <v>202303054</v>
      </c>
      <c r="C185" s="5" t="str">
        <f>"202303044017"</f>
        <v>202303044017</v>
      </c>
      <c r="D185" s="5">
        <v>99.1</v>
      </c>
      <c r="E185" s="5">
        <v>115.5</v>
      </c>
      <c r="F185" s="6">
        <v>214.6</v>
      </c>
      <c r="G185" s="5">
        <v>78</v>
      </c>
      <c r="H185" s="6">
        <v>74.766666666666694</v>
      </c>
    </row>
    <row r="186" spans="1:8" ht="20.100000000000001" customHeight="1">
      <c r="A186" s="5">
        <v>183</v>
      </c>
      <c r="B186" s="5">
        <v>202303054</v>
      </c>
      <c r="C186" s="5" t="str">
        <f>"202303044015"</f>
        <v>202303044015</v>
      </c>
      <c r="D186" s="5">
        <v>92.2</v>
      </c>
      <c r="E186" s="5">
        <v>106.5</v>
      </c>
      <c r="F186" s="6">
        <v>198.7</v>
      </c>
      <c r="G186" s="5">
        <v>78.599999999999994</v>
      </c>
      <c r="H186" s="6">
        <v>72.4166666666667</v>
      </c>
    </row>
    <row r="187" spans="1:8" ht="20.100000000000001" customHeight="1">
      <c r="A187" s="5">
        <v>184</v>
      </c>
      <c r="B187" s="5">
        <v>202303054</v>
      </c>
      <c r="C187" s="5" t="str">
        <f>"202303044016"</f>
        <v>202303044016</v>
      </c>
      <c r="D187" s="5">
        <v>84.8</v>
      </c>
      <c r="E187" s="5">
        <v>114.5</v>
      </c>
      <c r="F187" s="6">
        <v>199.3</v>
      </c>
      <c r="G187" s="5">
        <v>76.8</v>
      </c>
      <c r="H187" s="6">
        <v>71.616666666666703</v>
      </c>
    </row>
    <row r="188" spans="1:8" ht="20.100000000000001" customHeight="1">
      <c r="A188" s="5">
        <v>185</v>
      </c>
      <c r="B188" s="5">
        <v>202303055</v>
      </c>
      <c r="C188" s="5" t="str">
        <f>"202303044025"</f>
        <v>202303044025</v>
      </c>
      <c r="D188" s="5">
        <v>91.8</v>
      </c>
      <c r="E188" s="5">
        <v>104.5</v>
      </c>
      <c r="F188" s="6">
        <v>196.3</v>
      </c>
      <c r="G188" s="5">
        <v>75.8</v>
      </c>
      <c r="H188" s="6">
        <v>70.616666666666703</v>
      </c>
    </row>
    <row r="189" spans="1:8" ht="20.100000000000001" customHeight="1">
      <c r="A189" s="5">
        <v>186</v>
      </c>
      <c r="B189" s="5">
        <v>202303055</v>
      </c>
      <c r="C189" s="5" t="str">
        <f>"202303045007"</f>
        <v>202303045007</v>
      </c>
      <c r="D189" s="5">
        <v>99.2</v>
      </c>
      <c r="E189" s="5">
        <v>100</v>
      </c>
      <c r="F189" s="6">
        <v>199.2</v>
      </c>
      <c r="G189" s="5">
        <v>74.8</v>
      </c>
      <c r="H189" s="6">
        <v>70.599999999999994</v>
      </c>
    </row>
    <row r="190" spans="1:8" ht="20.100000000000001" customHeight="1">
      <c r="A190" s="5">
        <v>187</v>
      </c>
      <c r="B190" s="5">
        <v>202303055</v>
      </c>
      <c r="C190" s="5" t="str">
        <f>"202303044030"</f>
        <v>202303044030</v>
      </c>
      <c r="D190" s="5">
        <v>100</v>
      </c>
      <c r="E190" s="5">
        <v>95.5</v>
      </c>
      <c r="F190" s="6">
        <v>195.5</v>
      </c>
      <c r="G190" s="5">
        <v>73.8</v>
      </c>
      <c r="H190" s="6">
        <v>69.483333333333306</v>
      </c>
    </row>
    <row r="191" spans="1:8" ht="20.100000000000001" customHeight="1">
      <c r="A191" s="5">
        <v>188</v>
      </c>
      <c r="B191" s="5">
        <v>202303056</v>
      </c>
      <c r="C191" s="5" t="str">
        <f>"202303045009"</f>
        <v>202303045009</v>
      </c>
      <c r="D191" s="5">
        <v>85</v>
      </c>
      <c r="E191" s="5">
        <v>101.5</v>
      </c>
      <c r="F191" s="6">
        <v>186.5</v>
      </c>
      <c r="G191" s="5">
        <v>74</v>
      </c>
      <c r="H191" s="6">
        <v>68.0833333333333</v>
      </c>
    </row>
    <row r="192" spans="1:8" ht="20.100000000000001" customHeight="1">
      <c r="A192" s="5">
        <v>189</v>
      </c>
      <c r="B192" s="5">
        <v>202303057</v>
      </c>
      <c r="C192" s="5" t="str">
        <f>"202303045013"</f>
        <v>202303045013</v>
      </c>
      <c r="D192" s="5">
        <v>86.9</v>
      </c>
      <c r="E192" s="5">
        <v>105.5</v>
      </c>
      <c r="F192" s="6">
        <v>192.4</v>
      </c>
      <c r="G192" s="5">
        <v>77.8</v>
      </c>
      <c r="H192" s="6">
        <v>70.966666666666697</v>
      </c>
    </row>
    <row r="193" spans="1:8" ht="20.100000000000001" customHeight="1">
      <c r="A193" s="5">
        <v>190</v>
      </c>
      <c r="B193" s="5">
        <v>202303057</v>
      </c>
      <c r="C193" s="5" t="str">
        <f>"202303045018"</f>
        <v>202303045018</v>
      </c>
      <c r="D193" s="5">
        <v>93.6</v>
      </c>
      <c r="E193" s="5">
        <v>102.5</v>
      </c>
      <c r="F193" s="6">
        <v>196.1</v>
      </c>
      <c r="G193" s="5">
        <v>75.599999999999994</v>
      </c>
      <c r="H193" s="6">
        <v>70.483333333333306</v>
      </c>
    </row>
    <row r="194" spans="1:8" ht="20.100000000000001" customHeight="1">
      <c r="A194" s="5">
        <v>191</v>
      </c>
      <c r="B194" s="5">
        <v>202303057</v>
      </c>
      <c r="C194" s="5" t="str">
        <f>"202303045024"</f>
        <v>202303045024</v>
      </c>
      <c r="D194" s="5">
        <v>92.1</v>
      </c>
      <c r="E194" s="5">
        <v>99.5</v>
      </c>
      <c r="F194" s="6">
        <v>191.6</v>
      </c>
      <c r="G194" s="5">
        <v>75.8</v>
      </c>
      <c r="H194" s="6">
        <v>69.8333333333333</v>
      </c>
    </row>
    <row r="195" spans="1:8" ht="20.100000000000001" customHeight="1">
      <c r="A195" s="5">
        <v>192</v>
      </c>
      <c r="B195" s="5">
        <v>202303058</v>
      </c>
      <c r="C195" s="5" t="str">
        <f>"202303046008"</f>
        <v>202303046008</v>
      </c>
      <c r="D195" s="5">
        <v>87.8</v>
      </c>
      <c r="E195" s="5">
        <v>100.5</v>
      </c>
      <c r="F195" s="6">
        <v>188.3</v>
      </c>
      <c r="G195" s="5">
        <v>80.2</v>
      </c>
      <c r="H195" s="6">
        <v>71.483333333333306</v>
      </c>
    </row>
    <row r="196" spans="1:8" ht="20.100000000000001" customHeight="1">
      <c r="A196" s="5">
        <v>193</v>
      </c>
      <c r="B196" s="5">
        <v>202303058</v>
      </c>
      <c r="C196" s="5" t="str">
        <f>"202303046009"</f>
        <v>202303046009</v>
      </c>
      <c r="D196" s="5">
        <v>92</v>
      </c>
      <c r="E196" s="5">
        <v>100.5</v>
      </c>
      <c r="F196" s="6">
        <v>192.5</v>
      </c>
      <c r="G196" s="5">
        <v>77</v>
      </c>
      <c r="H196" s="6">
        <v>70.5833333333333</v>
      </c>
    </row>
    <row r="197" spans="1:8" ht="20.100000000000001" customHeight="1">
      <c r="A197" s="5">
        <v>194</v>
      </c>
      <c r="B197" s="5">
        <v>202303058</v>
      </c>
      <c r="C197" s="5" t="str">
        <f>"202303045028"</f>
        <v>202303045028</v>
      </c>
      <c r="D197" s="5">
        <v>87.4</v>
      </c>
      <c r="E197" s="5">
        <v>101.5</v>
      </c>
      <c r="F197" s="6">
        <v>188.9</v>
      </c>
      <c r="G197" s="5">
        <v>76</v>
      </c>
      <c r="H197" s="6">
        <v>69.483333333333306</v>
      </c>
    </row>
    <row r="198" spans="1:8" ht="20.100000000000001" customHeight="1">
      <c r="A198" s="5">
        <v>195</v>
      </c>
      <c r="B198" s="5">
        <v>202303060</v>
      </c>
      <c r="C198" s="5" t="str">
        <f>"202303046012"</f>
        <v>202303046012</v>
      </c>
      <c r="D198" s="5">
        <v>89.3</v>
      </c>
      <c r="E198" s="5">
        <v>99.5</v>
      </c>
      <c r="F198" s="6">
        <v>188.8</v>
      </c>
      <c r="G198" s="5">
        <v>75.8</v>
      </c>
      <c r="H198" s="6">
        <v>69.366666666666703</v>
      </c>
    </row>
    <row r="199" spans="1:8" ht="20.100000000000001" customHeight="1">
      <c r="A199" s="5">
        <v>196</v>
      </c>
      <c r="B199" s="5">
        <v>202303060</v>
      </c>
      <c r="C199" s="5" t="str">
        <f>"202303046013"</f>
        <v>202303046013</v>
      </c>
      <c r="D199" s="5">
        <v>83.3</v>
      </c>
      <c r="E199" s="5">
        <v>99.5</v>
      </c>
      <c r="F199" s="6">
        <v>182.8</v>
      </c>
      <c r="G199" s="5">
        <v>69</v>
      </c>
      <c r="H199" s="6">
        <v>64.966666666666697</v>
      </c>
    </row>
    <row r="200" spans="1:8" ht="20.100000000000001" customHeight="1">
      <c r="A200" s="5">
        <v>197</v>
      </c>
      <c r="B200" s="5">
        <v>202303060</v>
      </c>
      <c r="C200" s="5" t="str">
        <f>"202303046014"</f>
        <v>202303046014</v>
      </c>
      <c r="D200" s="5">
        <v>68.7</v>
      </c>
      <c r="E200" s="5">
        <v>81.5</v>
      </c>
      <c r="F200" s="6">
        <v>150.19999999999999</v>
      </c>
      <c r="G200" s="5">
        <v>70</v>
      </c>
      <c r="H200" s="6">
        <v>60.033333333333303</v>
      </c>
    </row>
    <row r="201" spans="1:8" ht="20.100000000000001" customHeight="1">
      <c r="A201" s="5">
        <v>198</v>
      </c>
      <c r="B201" s="5">
        <v>202303061</v>
      </c>
      <c r="C201" s="5" t="str">
        <f>"202303046027"</f>
        <v>202303046027</v>
      </c>
      <c r="D201" s="5">
        <v>95.1</v>
      </c>
      <c r="E201" s="5">
        <v>99.5</v>
      </c>
      <c r="F201" s="6">
        <v>194.6</v>
      </c>
      <c r="G201" s="5">
        <v>78.400000000000006</v>
      </c>
      <c r="H201" s="6">
        <v>71.633333333333297</v>
      </c>
    </row>
    <row r="202" spans="1:8" ht="20.100000000000001" customHeight="1">
      <c r="A202" s="5">
        <v>199</v>
      </c>
      <c r="B202" s="5">
        <v>202303061</v>
      </c>
      <c r="C202" s="5" t="str">
        <f>"202303046026"</f>
        <v>202303046026</v>
      </c>
      <c r="D202" s="5">
        <v>95.4</v>
      </c>
      <c r="E202" s="5">
        <v>101</v>
      </c>
      <c r="F202" s="6">
        <v>196.4</v>
      </c>
      <c r="G202" s="5">
        <v>75.599999999999994</v>
      </c>
      <c r="H202" s="6">
        <v>70.533333333333303</v>
      </c>
    </row>
    <row r="203" spans="1:8" ht="20.100000000000001" customHeight="1">
      <c r="A203" s="5">
        <v>200</v>
      </c>
      <c r="B203" s="5">
        <v>202303061</v>
      </c>
      <c r="C203" s="5" t="str">
        <f>"202303047002"</f>
        <v>202303047002</v>
      </c>
      <c r="D203" s="5">
        <v>89.2</v>
      </c>
      <c r="E203" s="5">
        <v>105</v>
      </c>
      <c r="F203" s="6">
        <v>194.2</v>
      </c>
      <c r="G203" s="5">
        <v>74.8</v>
      </c>
      <c r="H203" s="6">
        <v>69.766666666666694</v>
      </c>
    </row>
    <row r="204" spans="1:8" ht="20.100000000000001" customHeight="1">
      <c r="A204" s="5">
        <v>201</v>
      </c>
      <c r="B204" s="5">
        <v>202303062</v>
      </c>
      <c r="C204" s="5" t="str">
        <f>"202303047026"</f>
        <v>202303047026</v>
      </c>
      <c r="D204" s="5">
        <v>95.8</v>
      </c>
      <c r="E204" s="5">
        <v>106.5</v>
      </c>
      <c r="F204" s="6">
        <v>202.3</v>
      </c>
      <c r="G204" s="5">
        <v>77.8</v>
      </c>
      <c r="H204" s="6">
        <v>72.616666666666703</v>
      </c>
    </row>
    <row r="205" spans="1:8" ht="20.100000000000001" customHeight="1">
      <c r="A205" s="5">
        <v>202</v>
      </c>
      <c r="B205" s="5">
        <v>202303062</v>
      </c>
      <c r="C205" s="5" t="str">
        <f>"202303047025"</f>
        <v>202303047025</v>
      </c>
      <c r="D205" s="5">
        <v>96.2</v>
      </c>
      <c r="E205" s="5">
        <v>104.5</v>
      </c>
      <c r="F205" s="6">
        <v>200.7</v>
      </c>
      <c r="G205" s="5">
        <v>76.8</v>
      </c>
      <c r="H205" s="6">
        <v>71.849999999999994</v>
      </c>
    </row>
    <row r="206" spans="1:8" ht="20.100000000000001" customHeight="1">
      <c r="A206" s="5">
        <v>203</v>
      </c>
      <c r="B206" s="5">
        <v>202303062</v>
      </c>
      <c r="C206" s="5" t="str">
        <f>"202303048001"</f>
        <v>202303048001</v>
      </c>
      <c r="D206" s="5">
        <v>107.5</v>
      </c>
      <c r="E206" s="5">
        <v>91.5</v>
      </c>
      <c r="F206" s="6">
        <v>199</v>
      </c>
      <c r="G206" s="5">
        <v>71.8</v>
      </c>
      <c r="H206" s="6">
        <v>69.066666666666706</v>
      </c>
    </row>
    <row r="207" spans="1:8" ht="20.100000000000001" customHeight="1">
      <c r="A207" s="5">
        <v>204</v>
      </c>
      <c r="B207" s="5">
        <v>202303063</v>
      </c>
      <c r="C207" s="5" t="str">
        <f>"202303048006"</f>
        <v>202303048006</v>
      </c>
      <c r="D207" s="5">
        <v>101.5</v>
      </c>
      <c r="E207" s="5">
        <v>104</v>
      </c>
      <c r="F207" s="6">
        <v>205.5</v>
      </c>
      <c r="G207" s="5">
        <v>75</v>
      </c>
      <c r="H207" s="6">
        <v>71.75</v>
      </c>
    </row>
    <row r="208" spans="1:8" ht="20.100000000000001" customHeight="1">
      <c r="A208" s="5">
        <v>205</v>
      </c>
      <c r="B208" s="5">
        <v>202303063</v>
      </c>
      <c r="C208" s="5" t="str">
        <f>"202303048011"</f>
        <v>202303048011</v>
      </c>
      <c r="D208" s="5">
        <v>96.2</v>
      </c>
      <c r="E208" s="5">
        <v>101.5</v>
      </c>
      <c r="F208" s="6">
        <v>197.7</v>
      </c>
      <c r="G208" s="5">
        <v>73</v>
      </c>
      <c r="H208" s="6">
        <v>69.45</v>
      </c>
    </row>
    <row r="209" spans="1:8" ht="20.100000000000001" customHeight="1">
      <c r="A209" s="5">
        <v>206</v>
      </c>
      <c r="B209" s="5">
        <v>202303063</v>
      </c>
      <c r="C209" s="5" t="str">
        <f>"202303048005"</f>
        <v>202303048005</v>
      </c>
      <c r="D209" s="5">
        <v>89</v>
      </c>
      <c r="E209" s="5">
        <v>98.5</v>
      </c>
      <c r="F209" s="6">
        <v>187.5</v>
      </c>
      <c r="G209" s="5">
        <v>70.8</v>
      </c>
      <c r="H209" s="6">
        <v>66.650000000000006</v>
      </c>
    </row>
    <row r="210" spans="1:8" ht="20.100000000000001" customHeight="1">
      <c r="A210" s="5">
        <v>207</v>
      </c>
      <c r="B210" s="5">
        <v>202303064</v>
      </c>
      <c r="C210" s="5" t="str">
        <f>"202303048023"</f>
        <v>202303048023</v>
      </c>
      <c r="D210" s="5">
        <v>98.7</v>
      </c>
      <c r="E210" s="5">
        <v>107.5</v>
      </c>
      <c r="F210" s="6">
        <v>206.2</v>
      </c>
      <c r="G210" s="5">
        <v>76</v>
      </c>
      <c r="H210" s="6">
        <v>72.366666666666703</v>
      </c>
    </row>
    <row r="211" spans="1:8" ht="20.100000000000001" customHeight="1">
      <c r="A211" s="5">
        <v>208</v>
      </c>
      <c r="B211" s="5">
        <v>202303064</v>
      </c>
      <c r="C211" s="5" t="str">
        <f>"202303049005"</f>
        <v>202303049005</v>
      </c>
      <c r="D211" s="5">
        <v>101.9</v>
      </c>
      <c r="E211" s="5">
        <v>105</v>
      </c>
      <c r="F211" s="6">
        <v>206.9</v>
      </c>
      <c r="G211" s="5">
        <v>75.2</v>
      </c>
      <c r="H211" s="6">
        <v>72.0833333333333</v>
      </c>
    </row>
    <row r="212" spans="1:8" ht="20.100000000000001" customHeight="1">
      <c r="A212" s="5">
        <v>209</v>
      </c>
      <c r="B212" s="5">
        <v>202303064</v>
      </c>
      <c r="C212" s="5" t="str">
        <f>"202303049007"</f>
        <v>202303049007</v>
      </c>
      <c r="D212" s="5">
        <v>95.4</v>
      </c>
      <c r="E212" s="5">
        <v>106.5</v>
      </c>
      <c r="F212" s="6">
        <v>201.9</v>
      </c>
      <c r="G212" s="5">
        <v>76.8</v>
      </c>
      <c r="H212" s="6">
        <v>72.05</v>
      </c>
    </row>
    <row r="213" spans="1:8" ht="20.100000000000001" customHeight="1">
      <c r="A213" s="5">
        <v>210</v>
      </c>
      <c r="B213" s="5">
        <v>202303064</v>
      </c>
      <c r="C213" s="5" t="str">
        <f>"202303049008"</f>
        <v>202303049008</v>
      </c>
      <c r="D213" s="5">
        <v>91.7</v>
      </c>
      <c r="E213" s="5">
        <v>103.5</v>
      </c>
      <c r="F213" s="6">
        <v>195.2</v>
      </c>
      <c r="G213" s="5">
        <v>76.400000000000006</v>
      </c>
      <c r="H213" s="6">
        <v>70.733333333333306</v>
      </c>
    </row>
    <row r="214" spans="1:8" ht="20.100000000000001" customHeight="1">
      <c r="A214" s="5">
        <v>211</v>
      </c>
      <c r="B214" s="5">
        <v>202303064</v>
      </c>
      <c r="C214" s="5" t="str">
        <f>"202303049011"</f>
        <v>202303049011</v>
      </c>
      <c r="D214" s="5">
        <v>88.9</v>
      </c>
      <c r="E214" s="5">
        <v>105.5</v>
      </c>
      <c r="F214" s="6">
        <v>194.4</v>
      </c>
      <c r="G214" s="5">
        <v>72.599999999999994</v>
      </c>
      <c r="H214" s="6">
        <v>68.7</v>
      </c>
    </row>
    <row r="215" spans="1:8" ht="20.100000000000001" customHeight="1">
      <c r="A215" s="5">
        <v>212</v>
      </c>
      <c r="B215" s="5">
        <v>202303064</v>
      </c>
      <c r="C215" s="5" t="str">
        <f>"202303048026"</f>
        <v>202303048026</v>
      </c>
      <c r="D215" s="5">
        <v>86.5</v>
      </c>
      <c r="E215" s="5">
        <v>107</v>
      </c>
      <c r="F215" s="6">
        <v>193.5</v>
      </c>
      <c r="G215" s="5">
        <v>70.599999999999994</v>
      </c>
      <c r="H215" s="6">
        <v>67.55</v>
      </c>
    </row>
    <row r="216" spans="1:8" ht="20.100000000000001" customHeight="1">
      <c r="A216" s="5">
        <v>213</v>
      </c>
      <c r="B216" s="5">
        <v>202303065</v>
      </c>
      <c r="C216" s="5" t="str">
        <f>"202303049021"</f>
        <v>202303049021</v>
      </c>
      <c r="D216" s="5">
        <v>103</v>
      </c>
      <c r="E216" s="5">
        <v>102.5</v>
      </c>
      <c r="F216" s="6">
        <v>205.5</v>
      </c>
      <c r="G216" s="5">
        <v>77.2</v>
      </c>
      <c r="H216" s="6">
        <v>72.849999999999994</v>
      </c>
    </row>
    <row r="217" spans="1:8" ht="20.100000000000001" customHeight="1">
      <c r="A217" s="5">
        <v>214</v>
      </c>
      <c r="B217" s="5">
        <v>202303065</v>
      </c>
      <c r="C217" s="5" t="str">
        <f>"202303049026"</f>
        <v>202303049026</v>
      </c>
      <c r="D217" s="5">
        <v>99.2</v>
      </c>
      <c r="E217" s="5">
        <v>94</v>
      </c>
      <c r="F217" s="6">
        <v>193.2</v>
      </c>
      <c r="G217" s="5">
        <v>73</v>
      </c>
      <c r="H217" s="6">
        <v>68.7</v>
      </c>
    </row>
    <row r="218" spans="1:8" ht="20.100000000000001" customHeight="1">
      <c r="A218" s="5">
        <v>215</v>
      </c>
      <c r="B218" s="5">
        <v>202303065</v>
      </c>
      <c r="C218" s="5" t="str">
        <f>"202303049025"</f>
        <v>202303049025</v>
      </c>
      <c r="D218" s="5">
        <v>104</v>
      </c>
      <c r="E218" s="5">
        <v>100</v>
      </c>
      <c r="F218" s="6">
        <v>204</v>
      </c>
      <c r="G218" s="5">
        <v>69.2</v>
      </c>
      <c r="H218" s="6">
        <v>68.599999999999994</v>
      </c>
    </row>
    <row r="219" spans="1:8" ht="20.100000000000001" customHeight="1">
      <c r="A219" s="5">
        <v>216</v>
      </c>
      <c r="B219" s="5">
        <v>202303066</v>
      </c>
      <c r="C219" s="5" t="str">
        <f>"202303051004"</f>
        <v>202303051004</v>
      </c>
      <c r="D219" s="5">
        <v>105.5</v>
      </c>
      <c r="E219" s="5">
        <v>108.5</v>
      </c>
      <c r="F219" s="6">
        <v>214</v>
      </c>
      <c r="G219" s="5">
        <v>78.3</v>
      </c>
      <c r="H219" s="6">
        <v>74.816666666666706</v>
      </c>
    </row>
    <row r="220" spans="1:8" ht="20.100000000000001" customHeight="1">
      <c r="A220" s="5">
        <v>217</v>
      </c>
      <c r="B220" s="5">
        <v>202303066</v>
      </c>
      <c r="C220" s="5" t="str">
        <f>"202303050018"</f>
        <v>202303050018</v>
      </c>
      <c r="D220" s="5">
        <v>95.6</v>
      </c>
      <c r="E220" s="5">
        <v>102.5</v>
      </c>
      <c r="F220" s="6">
        <v>198.1</v>
      </c>
      <c r="G220" s="5">
        <v>81.8</v>
      </c>
      <c r="H220" s="6">
        <v>73.9166666666667</v>
      </c>
    </row>
    <row r="221" spans="1:8" ht="20.100000000000001" customHeight="1">
      <c r="A221" s="5">
        <v>218</v>
      </c>
      <c r="B221" s="5">
        <v>202303066</v>
      </c>
      <c r="C221" s="5" t="str">
        <f>"202303051001"</f>
        <v>202303051001</v>
      </c>
      <c r="D221" s="5">
        <v>104.4</v>
      </c>
      <c r="E221" s="5">
        <v>95</v>
      </c>
      <c r="F221" s="6">
        <v>199.4</v>
      </c>
      <c r="G221" s="5">
        <v>78.7</v>
      </c>
      <c r="H221" s="6">
        <v>72.5833333333333</v>
      </c>
    </row>
    <row r="222" spans="1:8" ht="20.100000000000001" customHeight="1">
      <c r="A222" s="5">
        <v>219</v>
      </c>
      <c r="B222" s="5">
        <v>202303066</v>
      </c>
      <c r="C222" s="5" t="str">
        <f>"202303050027"</f>
        <v>202303050027</v>
      </c>
      <c r="D222" s="5">
        <v>91.2</v>
      </c>
      <c r="E222" s="5">
        <v>107.5</v>
      </c>
      <c r="F222" s="6">
        <v>198.7</v>
      </c>
      <c r="G222" s="5">
        <v>77.5</v>
      </c>
      <c r="H222" s="6">
        <v>71.866666666666703</v>
      </c>
    </row>
    <row r="223" spans="1:8" ht="20.100000000000001" customHeight="1">
      <c r="A223" s="5">
        <v>220</v>
      </c>
      <c r="B223" s="5">
        <v>202303066</v>
      </c>
      <c r="C223" s="5" t="str">
        <f>"202303050024"</f>
        <v>202303050024</v>
      </c>
      <c r="D223" s="5">
        <v>96.5</v>
      </c>
      <c r="E223" s="5">
        <v>103.5</v>
      </c>
      <c r="F223" s="6">
        <v>200</v>
      </c>
      <c r="G223" s="5">
        <v>75.5</v>
      </c>
      <c r="H223" s="6">
        <v>71.0833333333333</v>
      </c>
    </row>
    <row r="224" spans="1:8" ht="20.100000000000001" customHeight="1">
      <c r="A224" s="5">
        <v>221</v>
      </c>
      <c r="B224" s="5">
        <v>202303066</v>
      </c>
      <c r="C224" s="5" t="str">
        <f>"202303051005"</f>
        <v>202303051005</v>
      </c>
      <c r="D224" s="5">
        <v>93.4</v>
      </c>
      <c r="E224" s="5">
        <v>104.5</v>
      </c>
      <c r="F224" s="6">
        <v>197.9</v>
      </c>
      <c r="G224" s="5">
        <v>75.3</v>
      </c>
      <c r="H224" s="6">
        <v>70.633333333333297</v>
      </c>
    </row>
    <row r="225" spans="1:8" ht="20.100000000000001" customHeight="1">
      <c r="A225" s="5">
        <v>222</v>
      </c>
      <c r="B225" s="5">
        <v>202303067</v>
      </c>
      <c r="C225" s="5" t="str">
        <f>"202303051018"</f>
        <v>202303051018</v>
      </c>
      <c r="D225" s="5">
        <v>82.5</v>
      </c>
      <c r="E225" s="5">
        <v>94</v>
      </c>
      <c r="F225" s="6">
        <v>176.5</v>
      </c>
      <c r="G225" s="5">
        <v>72.599999999999994</v>
      </c>
      <c r="H225" s="6">
        <v>65.716666666666697</v>
      </c>
    </row>
    <row r="226" spans="1:8" ht="20.100000000000001" customHeight="1">
      <c r="A226" s="5">
        <v>223</v>
      </c>
      <c r="B226" s="5">
        <v>202303067</v>
      </c>
      <c r="C226" s="5" t="str">
        <f>"202303051013"</f>
        <v>202303051013</v>
      </c>
      <c r="D226" s="5">
        <v>83.2</v>
      </c>
      <c r="E226" s="5">
        <v>79.5</v>
      </c>
      <c r="F226" s="6">
        <v>162.69999999999999</v>
      </c>
      <c r="G226" s="5">
        <v>69.2</v>
      </c>
      <c r="H226" s="6">
        <v>61.716666666666697</v>
      </c>
    </row>
    <row r="227" spans="1:8" ht="20.100000000000001" customHeight="1">
      <c r="A227" s="5">
        <v>224</v>
      </c>
      <c r="B227" s="5">
        <v>202303068</v>
      </c>
      <c r="C227" s="5" t="str">
        <f>"202303052003"</f>
        <v>202303052003</v>
      </c>
      <c r="D227" s="5">
        <v>90</v>
      </c>
      <c r="E227" s="5">
        <v>109</v>
      </c>
      <c r="F227" s="6">
        <v>199</v>
      </c>
      <c r="G227" s="5">
        <v>77.3</v>
      </c>
      <c r="H227" s="6">
        <v>71.816666666666706</v>
      </c>
    </row>
    <row r="228" spans="1:8" ht="20.100000000000001" customHeight="1">
      <c r="A228" s="5">
        <v>225</v>
      </c>
      <c r="B228" s="5">
        <v>202303068</v>
      </c>
      <c r="C228" s="5" t="str">
        <f>"202303051024"</f>
        <v>202303051024</v>
      </c>
      <c r="D228" s="5">
        <v>100.6</v>
      </c>
      <c r="E228" s="5">
        <v>101.5</v>
      </c>
      <c r="F228" s="6">
        <v>202.1</v>
      </c>
      <c r="G228" s="5">
        <v>74</v>
      </c>
      <c r="H228" s="6">
        <v>70.683333333333294</v>
      </c>
    </row>
    <row r="229" spans="1:8" ht="20.100000000000001" customHeight="1">
      <c r="A229" s="5">
        <v>226</v>
      </c>
      <c r="B229" s="5">
        <v>202303068</v>
      </c>
      <c r="C229" s="5" t="str">
        <f>"202303051030"</f>
        <v>202303051030</v>
      </c>
      <c r="D229" s="5">
        <v>91.4</v>
      </c>
      <c r="E229" s="5">
        <v>102</v>
      </c>
      <c r="F229" s="6">
        <v>193.4</v>
      </c>
      <c r="G229" s="5">
        <v>76</v>
      </c>
      <c r="H229" s="6">
        <v>70.233333333333306</v>
      </c>
    </row>
    <row r="230" spans="1:8" ht="20.100000000000001" customHeight="1">
      <c r="A230" s="5">
        <v>227</v>
      </c>
      <c r="B230" s="5">
        <v>202303069</v>
      </c>
      <c r="C230" s="5" t="str">
        <f>"202303052009"</f>
        <v>202303052009</v>
      </c>
      <c r="D230" s="5">
        <v>98.1</v>
      </c>
      <c r="E230" s="5">
        <v>100.5</v>
      </c>
      <c r="F230" s="6">
        <v>198.6</v>
      </c>
      <c r="G230" s="5">
        <v>77.5</v>
      </c>
      <c r="H230" s="6">
        <v>71.849999999999994</v>
      </c>
    </row>
    <row r="231" spans="1:8" ht="20.100000000000001" customHeight="1">
      <c r="A231" s="5">
        <v>228</v>
      </c>
      <c r="B231" s="5">
        <v>202303069</v>
      </c>
      <c r="C231" s="5" t="str">
        <f>"202303052008"</f>
        <v>202303052008</v>
      </c>
      <c r="D231" s="5">
        <v>81</v>
      </c>
      <c r="E231" s="5">
        <v>97</v>
      </c>
      <c r="F231" s="6">
        <v>178</v>
      </c>
      <c r="G231" s="5">
        <v>72.2</v>
      </c>
      <c r="H231" s="6">
        <v>65.766666666666694</v>
      </c>
    </row>
    <row r="232" spans="1:8" ht="20.100000000000001" customHeight="1">
      <c r="A232" s="5">
        <v>229</v>
      </c>
      <c r="B232" s="5">
        <v>202303069</v>
      </c>
      <c r="C232" s="5" t="str">
        <f>"202303052005"</f>
        <v>202303052005</v>
      </c>
      <c r="D232" s="5">
        <v>108.1</v>
      </c>
      <c r="E232" s="5">
        <v>98.5</v>
      </c>
      <c r="F232" s="6">
        <v>206.6</v>
      </c>
      <c r="G232" s="5" t="s">
        <v>10</v>
      </c>
      <c r="H232" s="6">
        <v>34.433333333333302</v>
      </c>
    </row>
    <row r="233" spans="1:8" ht="20.100000000000001" customHeight="1">
      <c r="A233" s="5">
        <v>230</v>
      </c>
      <c r="B233" s="5">
        <v>202303071</v>
      </c>
      <c r="C233" s="5" t="str">
        <f>"202303054002"</f>
        <v>202303054002</v>
      </c>
      <c r="D233" s="5">
        <v>101.9</v>
      </c>
      <c r="E233" s="5">
        <v>94</v>
      </c>
      <c r="F233" s="6">
        <v>195.9</v>
      </c>
      <c r="G233" s="5">
        <v>78.7</v>
      </c>
      <c r="H233" s="6">
        <v>72</v>
      </c>
    </row>
    <row r="234" spans="1:8" ht="20.100000000000001" customHeight="1">
      <c r="A234" s="5">
        <v>231</v>
      </c>
      <c r="B234" s="5">
        <v>202303071</v>
      </c>
      <c r="C234" s="5" t="str">
        <f>"202303053028"</f>
        <v>202303053028</v>
      </c>
      <c r="D234" s="5">
        <v>94.4</v>
      </c>
      <c r="E234" s="5">
        <v>99.5</v>
      </c>
      <c r="F234" s="6">
        <v>193.9</v>
      </c>
      <c r="G234" s="5">
        <v>77.099999999999994</v>
      </c>
      <c r="H234" s="6">
        <v>70.866666666666703</v>
      </c>
    </row>
    <row r="235" spans="1:8" ht="20.100000000000001" customHeight="1">
      <c r="A235" s="5">
        <v>232</v>
      </c>
      <c r="B235" s="5">
        <v>202303071</v>
      </c>
      <c r="C235" s="5" t="str">
        <f>"202303054011"</f>
        <v>202303054011</v>
      </c>
      <c r="D235" s="5">
        <v>95.3</v>
      </c>
      <c r="E235" s="5">
        <v>100.5</v>
      </c>
      <c r="F235" s="6">
        <v>195.8</v>
      </c>
      <c r="G235" s="5">
        <v>75.400000000000006</v>
      </c>
      <c r="H235" s="6">
        <v>70.3333333333333</v>
      </c>
    </row>
    <row r="236" spans="1:8" ht="20.100000000000001" customHeight="1">
      <c r="A236" s="5">
        <v>233</v>
      </c>
      <c r="B236" s="5">
        <v>202303072</v>
      </c>
      <c r="C236" s="5" t="str">
        <f>"202303054018"</f>
        <v>202303054018</v>
      </c>
      <c r="D236" s="5">
        <v>94.6</v>
      </c>
      <c r="E236" s="5">
        <v>101</v>
      </c>
      <c r="F236" s="6">
        <v>195.6</v>
      </c>
      <c r="G236" s="5">
        <v>77.8</v>
      </c>
      <c r="H236" s="6">
        <v>71.5</v>
      </c>
    </row>
    <row r="237" spans="1:8" ht="20.100000000000001" customHeight="1">
      <c r="A237" s="5">
        <v>234</v>
      </c>
      <c r="B237" s="5">
        <v>202303072</v>
      </c>
      <c r="C237" s="5" t="str">
        <f>"202303055006"</f>
        <v>202303055006</v>
      </c>
      <c r="D237" s="5">
        <v>98.3</v>
      </c>
      <c r="E237" s="5">
        <v>98.5</v>
      </c>
      <c r="F237" s="6">
        <v>196.8</v>
      </c>
      <c r="G237" s="5">
        <v>74.8</v>
      </c>
      <c r="H237" s="6">
        <v>70.2</v>
      </c>
    </row>
    <row r="238" spans="1:8" ht="20.100000000000001" customHeight="1">
      <c r="A238" s="5">
        <v>235</v>
      </c>
      <c r="B238" s="5">
        <v>202303072</v>
      </c>
      <c r="C238" s="5" t="str">
        <f>"202303055003"</f>
        <v>202303055003</v>
      </c>
      <c r="D238" s="5">
        <v>79.3</v>
      </c>
      <c r="E238" s="5">
        <v>109.5</v>
      </c>
      <c r="F238" s="6">
        <v>188.8</v>
      </c>
      <c r="G238" s="5">
        <v>68.8</v>
      </c>
      <c r="H238" s="6">
        <v>65.866666666666703</v>
      </c>
    </row>
    <row r="239" spans="1:8" ht="20.100000000000001" customHeight="1">
      <c r="A239" s="5">
        <v>236</v>
      </c>
      <c r="B239" s="5">
        <v>202303073</v>
      </c>
      <c r="C239" s="5" t="str">
        <f>"202303055029"</f>
        <v>202303055029</v>
      </c>
      <c r="D239" s="5">
        <v>99</v>
      </c>
      <c r="E239" s="5">
        <v>110.5</v>
      </c>
      <c r="F239" s="6">
        <v>209.5</v>
      </c>
      <c r="G239" s="5">
        <v>76.599999999999994</v>
      </c>
      <c r="H239" s="6">
        <v>73.216666666666697</v>
      </c>
    </row>
    <row r="240" spans="1:8" ht="20.100000000000001" customHeight="1">
      <c r="A240" s="5">
        <v>237</v>
      </c>
      <c r="B240" s="5">
        <v>202303073</v>
      </c>
      <c r="C240" s="5" t="str">
        <f>"202303055019"</f>
        <v>202303055019</v>
      </c>
      <c r="D240" s="5">
        <v>97.3</v>
      </c>
      <c r="E240" s="5">
        <v>107</v>
      </c>
      <c r="F240" s="6">
        <v>204.3</v>
      </c>
      <c r="G240" s="5">
        <v>76.599999999999994</v>
      </c>
      <c r="H240" s="6">
        <v>72.349999999999994</v>
      </c>
    </row>
    <row r="241" spans="1:8" ht="20.100000000000001" customHeight="1">
      <c r="A241" s="5">
        <v>238</v>
      </c>
      <c r="B241" s="5">
        <v>202303073</v>
      </c>
      <c r="C241" s="5" t="str">
        <f>"202303056003"</f>
        <v>202303056003</v>
      </c>
      <c r="D241" s="5">
        <v>101.3</v>
      </c>
      <c r="E241" s="5">
        <v>103.5</v>
      </c>
      <c r="F241" s="6">
        <v>204.8</v>
      </c>
      <c r="G241" s="5">
        <v>74.2</v>
      </c>
      <c r="H241" s="6">
        <v>71.233333333333306</v>
      </c>
    </row>
    <row r="242" spans="1:8" ht="20.100000000000001" customHeight="1">
      <c r="A242" s="5">
        <v>239</v>
      </c>
      <c r="B242" s="5">
        <v>202303074</v>
      </c>
      <c r="C242" s="5" t="str">
        <f>"202303057012"</f>
        <v>202303057012</v>
      </c>
      <c r="D242" s="5">
        <v>95</v>
      </c>
      <c r="E242" s="5">
        <v>101</v>
      </c>
      <c r="F242" s="6">
        <v>196</v>
      </c>
      <c r="G242" s="5">
        <v>76.400000000000006</v>
      </c>
      <c r="H242" s="6">
        <v>70.866666666666703</v>
      </c>
    </row>
    <row r="243" spans="1:8" ht="20.100000000000001" customHeight="1">
      <c r="A243" s="5">
        <v>240</v>
      </c>
      <c r="B243" s="5">
        <v>202303074</v>
      </c>
      <c r="C243" s="5" t="str">
        <f>"202303056026"</f>
        <v>202303056026</v>
      </c>
      <c r="D243" s="5">
        <v>96.7</v>
      </c>
      <c r="E243" s="5">
        <v>94</v>
      </c>
      <c r="F243" s="6">
        <v>190.7</v>
      </c>
      <c r="G243" s="5">
        <v>75.599999999999994</v>
      </c>
      <c r="H243" s="6">
        <v>69.5833333333333</v>
      </c>
    </row>
    <row r="244" spans="1:8" ht="20.100000000000001" customHeight="1">
      <c r="A244" s="5">
        <v>241</v>
      </c>
      <c r="B244" s="5">
        <v>202303074</v>
      </c>
      <c r="C244" s="5" t="str">
        <f>"202303057006"</f>
        <v>202303057006</v>
      </c>
      <c r="D244" s="5">
        <v>93.4</v>
      </c>
      <c r="E244" s="5">
        <v>94.5</v>
      </c>
      <c r="F244" s="6">
        <v>187.9</v>
      </c>
      <c r="G244" s="5">
        <v>72</v>
      </c>
      <c r="H244" s="6">
        <v>67.316666666666706</v>
      </c>
    </row>
    <row r="245" spans="1:8" ht="20.100000000000001" customHeight="1">
      <c r="A245" s="5">
        <v>242</v>
      </c>
      <c r="B245" s="5">
        <v>202303075</v>
      </c>
      <c r="C245" s="5" t="str">
        <f>"202303057015"</f>
        <v>202303057015</v>
      </c>
      <c r="D245" s="5">
        <v>102.4</v>
      </c>
      <c r="E245" s="5">
        <v>95</v>
      </c>
      <c r="F245" s="6">
        <v>197.4</v>
      </c>
      <c r="G245" s="5">
        <v>78.400000000000006</v>
      </c>
      <c r="H245" s="6">
        <v>74.62</v>
      </c>
    </row>
    <row r="246" spans="1:8" ht="20.100000000000001" customHeight="1">
      <c r="A246" s="5">
        <v>243</v>
      </c>
      <c r="B246" s="5">
        <v>202303075</v>
      </c>
      <c r="C246" s="5" t="str">
        <f>"202303057019"</f>
        <v>202303057019</v>
      </c>
      <c r="D246" s="5">
        <v>65.8</v>
      </c>
      <c r="E246" s="5">
        <v>96</v>
      </c>
      <c r="F246" s="6">
        <v>161.80000000000001</v>
      </c>
      <c r="G246" s="5">
        <v>77.400000000000006</v>
      </c>
      <c r="H246" s="6">
        <v>70.36</v>
      </c>
    </row>
  </sheetData>
  <sortState ref="A2:L242">
    <sortCondition ref="B2:B242"/>
    <sortCondition descending="1" ref="H2:H242"/>
    <sortCondition descending="1" ref="G2:G242"/>
  </sortState>
  <mergeCells count="2">
    <mergeCell ref="A1:B1"/>
    <mergeCell ref="A2:H2"/>
  </mergeCells>
  <phoneticPr fontId="3" type="noConversion"/>
  <pageMargins left="0.75138888888888899" right="0.75138888888888899" top="1" bottom="1" header="0.5" footer="0.5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专业测试及考试最终成绩</vt:lpstr>
      <vt:lpstr>专业测试及考试最终成绩!Print_Titles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dcterms:created xsi:type="dcterms:W3CDTF">2023-06-02T07:32:00Z</dcterms:created>
  <dcterms:modified xsi:type="dcterms:W3CDTF">2023-06-19T02:36:54Z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2B06A5E905474DE5848738F5D24D3FE5_13</vt:lpwstr>
  </property>
  <property fmtid="{D5CDD505-2E9C-101B-9397-08002B2CF9AE}" pid="3" name="KSOProductBuildVer">
    <vt:lpwstr>2052-11.1.0.14309</vt:lpwstr>
  </property>
</Properties>
</file>